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예산총괄표" sheetId="5" r:id="rId1"/>
    <sheet name="세입예산서" sheetId="2" r:id="rId2"/>
    <sheet name="세출예산서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5" l="1"/>
  <c r="I12" i="5"/>
  <c r="I11" i="5"/>
  <c r="E11" i="5"/>
  <c r="I10" i="5"/>
  <c r="E10" i="5"/>
  <c r="I9" i="5"/>
  <c r="E9" i="5"/>
  <c r="I8" i="5"/>
  <c r="E8" i="5"/>
  <c r="I7" i="5"/>
  <c r="E7" i="5"/>
  <c r="H6" i="5"/>
  <c r="I6" i="5" s="1"/>
  <c r="G6" i="5"/>
  <c r="E6" i="5"/>
  <c r="D6" i="5"/>
  <c r="C6" i="5"/>
  <c r="H61" i="8" l="1"/>
  <c r="G45" i="8"/>
  <c r="H45" i="8" s="1"/>
  <c r="F44" i="8"/>
  <c r="F43" i="8" s="1"/>
  <c r="F45" i="8"/>
  <c r="H47" i="8"/>
  <c r="H87" i="8"/>
  <c r="G85" i="8"/>
  <c r="H85" i="8" s="1"/>
  <c r="F85" i="8"/>
  <c r="F84" i="8" s="1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G66" i="8"/>
  <c r="H66" i="8" s="1"/>
  <c r="F66" i="8"/>
  <c r="H65" i="8"/>
  <c r="H64" i="8"/>
  <c r="G63" i="8"/>
  <c r="H63" i="8" s="1"/>
  <c r="F63" i="8"/>
  <c r="H62" i="8"/>
  <c r="G60" i="8"/>
  <c r="H60" i="8" s="1"/>
  <c r="F60" i="8"/>
  <c r="H59" i="8"/>
  <c r="G58" i="8"/>
  <c r="H58" i="8" s="1"/>
  <c r="F58" i="8"/>
  <c r="H57" i="8"/>
  <c r="H56" i="8"/>
  <c r="H55" i="8"/>
  <c r="H54" i="8"/>
  <c r="G54" i="8"/>
  <c r="F54" i="8"/>
  <c r="H53" i="8"/>
  <c r="H52" i="8"/>
  <c r="H51" i="8"/>
  <c r="G50" i="8"/>
  <c r="H50" i="8" s="1"/>
  <c r="F50" i="8"/>
  <c r="H49" i="8"/>
  <c r="G48" i="8"/>
  <c r="H48" i="8" s="1"/>
  <c r="F48" i="8"/>
  <c r="H46" i="8"/>
  <c r="H42" i="8"/>
  <c r="H41" i="8"/>
  <c r="H40" i="8"/>
  <c r="H39" i="8"/>
  <c r="G38" i="8"/>
  <c r="G37" i="8" s="1"/>
  <c r="F38" i="8"/>
  <c r="F37" i="8" s="1"/>
  <c r="H36" i="8"/>
  <c r="H35" i="8"/>
  <c r="H34" i="8"/>
  <c r="H33" i="8"/>
  <c r="H32" i="8"/>
  <c r="H31" i="8"/>
  <c r="H30" i="8"/>
  <c r="H29" i="8"/>
  <c r="G28" i="8"/>
  <c r="G7" i="8" s="1"/>
  <c r="F28" i="8"/>
  <c r="F7" i="8" s="1"/>
  <c r="H27" i="8"/>
  <c r="H24" i="8" s="1"/>
  <c r="H25" i="8"/>
  <c r="G24" i="8"/>
  <c r="F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G10" i="8"/>
  <c r="H10" i="8" s="1"/>
  <c r="F10" i="8"/>
  <c r="H9" i="8"/>
  <c r="F8" i="8"/>
  <c r="G44" i="8" l="1"/>
  <c r="H44" i="8" s="1"/>
  <c r="H38" i="8"/>
  <c r="H28" i="8"/>
  <c r="G8" i="8"/>
  <c r="H8" i="8" s="1"/>
  <c r="H7" i="8"/>
  <c r="F6" i="8"/>
  <c r="H37" i="8"/>
  <c r="G84" i="8"/>
  <c r="H84" i="8" s="1"/>
  <c r="G43" i="8" l="1"/>
  <c r="H43" i="8" s="1"/>
  <c r="G6" i="8"/>
  <c r="H6" i="8" s="1"/>
  <c r="F6" i="2"/>
  <c r="G23" i="2"/>
  <c r="G24" i="2"/>
  <c r="G16" i="2"/>
  <c r="G17" i="2"/>
  <c r="F17" i="2"/>
  <c r="G8" i="2"/>
  <c r="G7" i="2" s="1"/>
  <c r="G32" i="2"/>
  <c r="G31" i="2" s="1"/>
  <c r="F32" i="2"/>
  <c r="G6" i="2" l="1"/>
  <c r="H35" i="2" l="1"/>
  <c r="H33" i="2"/>
  <c r="H34" i="2"/>
  <c r="F31" i="2"/>
  <c r="H29" i="2"/>
  <c r="H30" i="2"/>
  <c r="F28" i="2"/>
  <c r="F27" i="2" s="1"/>
  <c r="H27" i="2" s="1"/>
  <c r="H22" i="2"/>
  <c r="F21" i="2"/>
  <c r="F20" i="2" s="1"/>
  <c r="H20" i="2" s="1"/>
  <c r="F8" i="2"/>
  <c r="F7" i="2" s="1"/>
  <c r="F24" i="2"/>
  <c r="F23" i="2" s="1"/>
  <c r="F16" i="2"/>
  <c r="F12" i="2"/>
  <c r="F11" i="2" s="1"/>
  <c r="H21" i="2" l="1"/>
  <c r="H28" i="2"/>
  <c r="H32" i="2"/>
  <c r="H7" i="2"/>
  <c r="H16" i="2" l="1"/>
  <c r="H15" i="2"/>
  <c r="H14" i="2"/>
  <c r="H13" i="2"/>
  <c r="H10" i="2"/>
  <c r="H9" i="2"/>
  <c r="H8" i="2" l="1"/>
  <c r="H12" i="2"/>
  <c r="H11" i="2" l="1"/>
  <c r="H18" i="2"/>
  <c r="H19" i="2"/>
  <c r="H23" i="2"/>
  <c r="H25" i="2"/>
  <c r="H26" i="2"/>
  <c r="H31" i="2"/>
  <c r="H24" i="2" l="1"/>
  <c r="H17" i="2"/>
  <c r="H6" i="2"/>
</calcChain>
</file>

<file path=xl/sharedStrings.xml><?xml version="1.0" encoding="utf-8"?>
<sst xmlns="http://schemas.openxmlformats.org/spreadsheetml/2006/main" count="253" uniqueCount="202">
  <si>
    <t>관</t>
  </si>
  <si>
    <t>항</t>
  </si>
  <si>
    <t>목</t>
  </si>
  <si>
    <t>세목</t>
  </si>
  <si>
    <t>보조금수입</t>
  </si>
  <si>
    <t>지정후원금</t>
  </si>
  <si>
    <t>증감(B-A)</t>
    <phoneticPr fontId="1" type="noConversion"/>
  </si>
  <si>
    <t>시도보조금</t>
    <phoneticPr fontId="1" type="noConversion"/>
  </si>
  <si>
    <t>시도보조금</t>
    <phoneticPr fontId="1" type="noConversion"/>
  </si>
  <si>
    <t>시군구보조금</t>
    <phoneticPr fontId="1" type="noConversion"/>
  </si>
  <si>
    <t>시군구보조금</t>
    <phoneticPr fontId="1" type="noConversion"/>
  </si>
  <si>
    <t>비지정후원금</t>
    <phoneticPr fontId="1" type="noConversion"/>
  </si>
  <si>
    <t>비지정후원금</t>
    <phoneticPr fontId="1" type="noConversion"/>
  </si>
  <si>
    <t>이월금</t>
    <phoneticPr fontId="1" type="noConversion"/>
  </si>
  <si>
    <t>계 정 과 목</t>
    <phoneticPr fontId="1" type="noConversion"/>
  </si>
  <si>
    <t>보조금수입</t>
    <phoneticPr fontId="1" type="noConversion"/>
  </si>
  <si>
    <t>국고보조금</t>
    <phoneticPr fontId="1" type="noConversion"/>
  </si>
  <si>
    <t>후원금수입</t>
    <phoneticPr fontId="1" type="noConversion"/>
  </si>
  <si>
    <t>후원금수입</t>
    <phoneticPr fontId="1" type="noConversion"/>
  </si>
  <si>
    <t>전년도이월금</t>
    <phoneticPr fontId="1" type="noConversion"/>
  </si>
  <si>
    <t>전년도이월금</t>
    <phoneticPr fontId="1" type="noConversion"/>
  </si>
  <si>
    <t>전년도후원금이월금</t>
    <phoneticPr fontId="1" type="noConversion"/>
  </si>
  <si>
    <t>전년도후원금이월금</t>
    <phoneticPr fontId="1" type="noConversion"/>
  </si>
  <si>
    <t>잡수입</t>
    <phoneticPr fontId="1" type="noConversion"/>
  </si>
  <si>
    <t>잡수입</t>
    <phoneticPr fontId="1" type="noConversion"/>
  </si>
  <si>
    <t>기타예금이자수입</t>
    <phoneticPr fontId="1" type="noConversion"/>
  </si>
  <si>
    <t>기타잡수입</t>
    <phoneticPr fontId="1" type="noConversion"/>
  </si>
  <si>
    <t>기타잡수입</t>
    <phoneticPr fontId="1" type="noConversion"/>
  </si>
  <si>
    <t>총 계</t>
    <phoneticPr fontId="1" type="noConversion"/>
  </si>
  <si>
    <t>산출근거</t>
    <phoneticPr fontId="1" type="noConversion"/>
  </si>
  <si>
    <t>재원구성</t>
    <phoneticPr fontId="1" type="noConversion"/>
  </si>
  <si>
    <t>보조금</t>
    <phoneticPr fontId="1" type="noConversion"/>
  </si>
  <si>
    <t>자부담</t>
    <phoneticPr fontId="1" type="noConversion"/>
  </si>
  <si>
    <t>후원금</t>
    <phoneticPr fontId="1" type="noConversion"/>
  </si>
  <si>
    <t>인건비</t>
    <phoneticPr fontId="1" type="noConversion"/>
  </si>
  <si>
    <t>퇴직금및퇴직적립금</t>
    <phoneticPr fontId="1" type="noConversion"/>
  </si>
  <si>
    <t>사회보험부담금</t>
    <phoneticPr fontId="1" type="noConversion"/>
  </si>
  <si>
    <t>업무추진비</t>
    <phoneticPr fontId="1" type="noConversion"/>
  </si>
  <si>
    <t>회의비</t>
    <phoneticPr fontId="1" type="noConversion"/>
  </si>
  <si>
    <t>운영비</t>
    <phoneticPr fontId="1" type="noConversion"/>
  </si>
  <si>
    <t>제세공과금</t>
    <phoneticPr fontId="1" type="noConversion"/>
  </si>
  <si>
    <t>차량비</t>
    <phoneticPr fontId="1" type="noConversion"/>
  </si>
  <si>
    <t>시설비</t>
    <phoneticPr fontId="1" type="noConversion"/>
  </si>
  <si>
    <t>자산취득비</t>
    <phoneticPr fontId="1" type="noConversion"/>
  </si>
  <si>
    <t>사업비</t>
    <phoneticPr fontId="1" type="noConversion"/>
  </si>
  <si>
    <t>종사자특별수당</t>
    <phoneticPr fontId="1" type="noConversion"/>
  </si>
  <si>
    <t>잡지출</t>
    <phoneticPr fontId="1" type="noConversion"/>
  </si>
  <si>
    <t>반환금</t>
    <phoneticPr fontId="1" type="noConversion"/>
  </si>
  <si>
    <t>사업수입</t>
    <phoneticPr fontId="1" type="noConversion"/>
  </si>
  <si>
    <t>사업수입</t>
    <phoneticPr fontId="1" type="noConversion"/>
  </si>
  <si>
    <t>(단위:원)</t>
  </si>
  <si>
    <t>세입예산</t>
    <phoneticPr fontId="1" type="noConversion"/>
  </si>
  <si>
    <t>세출예산</t>
  </si>
  <si>
    <t xml:space="preserve">강사료 672시간*25,000원 = 16,800,000원 </t>
    <phoneticPr fontId="1" type="noConversion"/>
  </si>
  <si>
    <t>기초학습지원제수당</t>
    <phoneticPr fontId="1" type="noConversion"/>
  </si>
  <si>
    <t>진로설계지원제수당</t>
    <phoneticPr fontId="1" type="noConversion"/>
  </si>
  <si>
    <t>통번역제수당</t>
    <phoneticPr fontId="1" type="noConversion"/>
  </si>
  <si>
    <t>방문교육제수당</t>
    <phoneticPr fontId="1" type="noConversion"/>
  </si>
  <si>
    <t>언어발달제수당</t>
    <phoneticPr fontId="1" type="noConversion"/>
  </si>
  <si>
    <t>교류소통:소모품비. 공공요금 등(cctv, 정수기, 공기청정기 대여료 등</t>
    <phoneticPr fontId="1" type="noConversion"/>
  </si>
  <si>
    <t>교류소통공간사업비</t>
    <phoneticPr fontId="1" type="noConversion"/>
  </si>
  <si>
    <t>센터사업이자수입
교류소통사업이자수입
진로설계지원사업이자수입
기초학습지원사업이자수입
다문화가족자녀 교육활동비사업이자수입 
우체국사업이자수입       
다다다사업이자수입      
다동행사업이자수입       
특성화사업이자수입(방문,통번역,이중언어, 언어발달 등)
결혼이민자역량강화사업이자수입
종사자처우개선비이자수입  
종사자건강검진비이자수입 
후원금이자수입</t>
    <phoneticPr fontId="1" type="noConversion"/>
  </si>
  <si>
    <t>자녀교육활동비제수당</t>
    <phoneticPr fontId="1" type="noConversion"/>
  </si>
  <si>
    <t>국제특급우편사업비</t>
    <phoneticPr fontId="1" type="noConversion"/>
  </si>
  <si>
    <t>종사자건강검진사업비</t>
    <phoneticPr fontId="1" type="noConversion"/>
  </si>
  <si>
    <t>직원5명*200,000원*연1회</t>
    <phoneticPr fontId="1" type="noConversion"/>
  </si>
  <si>
    <t>결혼이민자역량강화사업비</t>
    <phoneticPr fontId="1" type="noConversion"/>
  </si>
  <si>
    <t>방문자기부담금</t>
    <phoneticPr fontId="1" type="noConversion"/>
  </si>
  <si>
    <t>과년도수입</t>
    <phoneticPr fontId="1" type="noConversion"/>
  </si>
  <si>
    <t>전입금</t>
    <phoneticPr fontId="1" type="noConversion"/>
  </si>
  <si>
    <t>법인전입금</t>
    <phoneticPr fontId="1" type="noConversion"/>
  </si>
  <si>
    <t>법인전입금(후원금)</t>
    <phoneticPr fontId="1" type="noConversion"/>
  </si>
  <si>
    <t>불용품매각대</t>
    <phoneticPr fontId="1" type="noConversion"/>
  </si>
  <si>
    <t>다다다문화체험축제</t>
    <phoneticPr fontId="1" type="noConversion"/>
  </si>
  <si>
    <t>일용잡급</t>
    <phoneticPr fontId="1" type="noConversion"/>
  </si>
  <si>
    <t>직책보조비</t>
    <phoneticPr fontId="1" type="noConversion"/>
  </si>
  <si>
    <t>법인화계전출금</t>
    <phoneticPr fontId="1" type="noConversion"/>
  </si>
  <si>
    <t>과년도지출</t>
    <phoneticPr fontId="1" type="noConversion"/>
  </si>
  <si>
    <t xml:space="preserve">23년 방문자기부담금 잔액 : 134원
23년 사업별 보조금 잔액 : 42,414,792원 </t>
    <phoneticPr fontId="1" type="noConversion"/>
  </si>
  <si>
    <t>(단위 : 원)</t>
    <phoneticPr fontId="1" type="noConversion"/>
  </si>
  <si>
    <t>2024년도 동구다문화가족지원센터 세입 3차추경예산(안)</t>
    <phoneticPr fontId="1" type="noConversion"/>
  </si>
  <si>
    <t>2024년 
2차추경예산액(A)</t>
    <phoneticPr fontId="1" type="noConversion"/>
  </si>
  <si>
    <t>2024년 
3차추경예산액(B)</t>
    <phoneticPr fontId="1" type="noConversion"/>
  </si>
  <si>
    <t>다다다 문화축제 음식부스쿠폰판매수익금 762,000원</t>
    <phoneticPr fontId="1" type="noConversion"/>
  </si>
  <si>
    <t>지정후원금</t>
    <phoneticPr fontId="1" type="noConversion"/>
  </si>
  <si>
    <t>천사의 손길 멘토링캠프사업비 7,000,000원
국민건강보험공단중청지역본부 3,000,000원
대전은여울아코디언합주단   200,000원</t>
    <phoneticPr fontId="1" type="noConversion"/>
  </si>
  <si>
    <t xml:space="preserve">전년도 후원금 이월금 1,165원     </t>
    <phoneticPr fontId="1" type="noConversion"/>
  </si>
  <si>
    <t>2024년도 동구다문화가족지원센터 세출 3차추경예산(안)</t>
    <phoneticPr fontId="1" type="noConversion"/>
  </si>
  <si>
    <t>(단위 : 원)</t>
    <phoneticPr fontId="1" type="noConversion"/>
  </si>
  <si>
    <t>2024년 
2차추경예산액(A)</t>
    <phoneticPr fontId="1" type="noConversion"/>
  </si>
  <si>
    <t>재원구성</t>
    <phoneticPr fontId="1" type="noConversion"/>
  </si>
  <si>
    <t>자부담</t>
    <phoneticPr fontId="1" type="noConversion"/>
  </si>
  <si>
    <t>총 계</t>
    <phoneticPr fontId="1" type="noConversion"/>
  </si>
  <si>
    <t>사무비</t>
    <phoneticPr fontId="1" type="noConversion"/>
  </si>
  <si>
    <t>인건비</t>
    <phoneticPr fontId="1" type="noConversion"/>
  </si>
  <si>
    <t>급여</t>
    <phoneticPr fontId="1" type="noConversion"/>
  </si>
  <si>
    <t>제수당</t>
    <phoneticPr fontId="1" type="noConversion"/>
  </si>
  <si>
    <t>센터운영제수당</t>
    <phoneticPr fontId="1" type="noConversion"/>
  </si>
  <si>
    <t>센터운영(시간외, 명절수당 등)</t>
    <phoneticPr fontId="1" type="noConversion"/>
  </si>
  <si>
    <t>교류소통공간제수당</t>
    <phoneticPr fontId="1" type="noConversion"/>
  </si>
  <si>
    <t>교류소통공간(시간외, 명절, 급식비, 종사자특별수당 등)</t>
    <phoneticPr fontId="1" type="noConversion"/>
  </si>
  <si>
    <t>기초학습지원(시간외, 명절, 급식비, 종사자특별수당 등)</t>
    <phoneticPr fontId="1" type="noConversion"/>
  </si>
  <si>
    <t>진로설계지원(시간외, 명절, 종사자특별수당, 가족수당 등)</t>
    <phoneticPr fontId="1" type="noConversion"/>
  </si>
  <si>
    <t>자녀교육활동비(시간외, 명절, 종사자특별수당, 급식비, 가족수당 등)</t>
    <phoneticPr fontId="1" type="noConversion"/>
  </si>
  <si>
    <t>방문교육(명절, 휴일근무수당 등)</t>
    <phoneticPr fontId="1" type="noConversion"/>
  </si>
  <si>
    <t>언어발달(시간외, 명절, 종사자특별수당, 근속수당 등)</t>
    <phoneticPr fontId="1" type="noConversion"/>
  </si>
  <si>
    <t>이중언어제수당</t>
    <phoneticPr fontId="1" type="noConversion"/>
  </si>
  <si>
    <t>이중언어(시간외, 가족, 근속수당 등)</t>
    <phoneticPr fontId="1" type="noConversion"/>
  </si>
  <si>
    <t>통번역(가족, 근속수당 등)</t>
    <phoneticPr fontId="1" type="noConversion"/>
  </si>
  <si>
    <t>일용잡급</t>
    <phoneticPr fontId="1" type="noConversion"/>
  </si>
  <si>
    <t>퇴직금및퇴직적립금</t>
    <phoneticPr fontId="1" type="noConversion"/>
  </si>
  <si>
    <t>사회보험부담금</t>
    <phoneticPr fontId="1" type="noConversion"/>
  </si>
  <si>
    <t>기타후생경비</t>
    <phoneticPr fontId="1" type="noConversion"/>
  </si>
  <si>
    <t>기관운영비</t>
    <phoneticPr fontId="1" type="noConversion"/>
  </si>
  <si>
    <t>센터장활동비 700,000*12개월 = 8,400,000원</t>
    <phoneticPr fontId="1" type="noConversion"/>
  </si>
  <si>
    <t>직책보조비</t>
    <phoneticPr fontId="1" type="noConversion"/>
  </si>
  <si>
    <t>회의비</t>
    <phoneticPr fontId="1" type="noConversion"/>
  </si>
  <si>
    <t>여비</t>
    <phoneticPr fontId="1" type="noConversion"/>
  </si>
  <si>
    <t>수용비 및 수수료</t>
    <phoneticPr fontId="1" type="noConversion"/>
  </si>
  <si>
    <t>수용비및수수료</t>
    <phoneticPr fontId="1" type="noConversion"/>
  </si>
  <si>
    <t>퇴직연금수수료, 사무용품 구입비,후원물품운반료 등</t>
    <phoneticPr fontId="1" type="noConversion"/>
  </si>
  <si>
    <t>일반운영비(교류소통공간)</t>
    <phoneticPr fontId="1" type="noConversion"/>
  </si>
  <si>
    <t>제제공과금</t>
    <phoneticPr fontId="1" type="noConversion"/>
  </si>
  <si>
    <t>자동차보험료, 자동차세, 영업배상보험료, 신원보증보험, 한가협협회비 등</t>
    <phoneticPr fontId="1" type="noConversion"/>
  </si>
  <si>
    <t>공공요금</t>
    <phoneticPr fontId="1" type="noConversion"/>
  </si>
  <si>
    <t>차량비</t>
    <phoneticPr fontId="1" type="noConversion"/>
  </si>
  <si>
    <t>차량정비유지비, 차량유류비 등</t>
    <phoneticPr fontId="1" type="noConversion"/>
  </si>
  <si>
    <t>기타운영비</t>
    <phoneticPr fontId="1" type="noConversion"/>
  </si>
  <si>
    <t>기타운영비</t>
    <phoneticPr fontId="1" type="noConversion"/>
  </si>
  <si>
    <t>기관운영비(교류소통공간)</t>
    <phoneticPr fontId="1" type="noConversion"/>
  </si>
  <si>
    <t>재산조성비</t>
    <phoneticPr fontId="1" type="noConversion"/>
  </si>
  <si>
    <t>시설비</t>
    <phoneticPr fontId="1" type="noConversion"/>
  </si>
  <si>
    <t>교류소통공간설치비</t>
    <phoneticPr fontId="1" type="noConversion"/>
  </si>
  <si>
    <t>자산취득비</t>
    <phoneticPr fontId="1" type="noConversion"/>
  </si>
  <si>
    <t>근태관리기 등 비품구입</t>
    <phoneticPr fontId="1" type="noConversion"/>
  </si>
  <si>
    <t>시설장비유지비</t>
    <phoneticPr fontId="1" type="noConversion"/>
  </si>
  <si>
    <t>사업비</t>
    <phoneticPr fontId="1" type="noConversion"/>
  </si>
  <si>
    <t>프로그램운영비</t>
    <phoneticPr fontId="1" type="noConversion"/>
  </si>
  <si>
    <t>자조모임, 자녀성장지원, 지역사회통합지원, 자녀돌봄지원 등</t>
    <phoneticPr fontId="1" type="noConversion"/>
  </si>
  <si>
    <t>다문화가족자녀지원사업비</t>
    <phoneticPr fontId="1" type="noConversion"/>
  </si>
  <si>
    <t>기초학습지원사업비</t>
    <phoneticPr fontId="1" type="noConversion"/>
  </si>
  <si>
    <t>진로설계지원사업비</t>
    <phoneticPr fontId="1" type="noConversion"/>
  </si>
  <si>
    <t>자녀교육활동비</t>
    <phoneticPr fontId="1" type="noConversion"/>
  </si>
  <si>
    <t>7~12세 대상사업비 68,000,000원
13~15세 대상사업비 37,500,000원
16~18세 대상사업비 21,000,000원</t>
    <phoneticPr fontId="1" type="noConversion"/>
  </si>
  <si>
    <t>종사자처우개선사업비</t>
    <phoneticPr fontId="1" type="noConversion"/>
  </si>
  <si>
    <t>100,000원*10명*12개월 = 12,000,000원</t>
    <phoneticPr fontId="1" type="noConversion"/>
  </si>
  <si>
    <t>정액급식비</t>
    <phoneticPr fontId="1" type="noConversion"/>
  </si>
  <si>
    <t xml:space="preserve">50,000원*10명*12개월 = 6,000,000원 </t>
    <phoneticPr fontId="1" type="noConversion"/>
  </si>
  <si>
    <t>명절휴가비</t>
    <phoneticPr fontId="1" type="noConversion"/>
  </si>
  <si>
    <t>900,000원*10명*2회 = 18,000,000</t>
    <phoneticPr fontId="1" type="noConversion"/>
  </si>
  <si>
    <t>건강검진사업비</t>
    <phoneticPr fontId="1" type="noConversion"/>
  </si>
  <si>
    <t>한국어교육 강사료</t>
    <phoneticPr fontId="1" type="noConversion"/>
  </si>
  <si>
    <t>특성화사업비</t>
    <phoneticPr fontId="1" type="noConversion"/>
  </si>
  <si>
    <t>운영비</t>
    <phoneticPr fontId="1" type="noConversion"/>
  </si>
  <si>
    <t>다동행사업비</t>
    <phoneticPr fontId="1" type="noConversion"/>
  </si>
  <si>
    <t>멘토링사업비</t>
    <phoneticPr fontId="1" type="noConversion"/>
  </si>
  <si>
    <t>멘토링캠프
(천사의손길)사업비</t>
    <phoneticPr fontId="1" type="noConversion"/>
  </si>
  <si>
    <t xml:space="preserve">1박 2일 캠프 숙박&amp;교통&amp;식사비 등 </t>
    <phoneticPr fontId="1" type="noConversion"/>
  </si>
  <si>
    <t>다다다문화축제사업비</t>
    <phoneticPr fontId="1" type="noConversion"/>
  </si>
  <si>
    <t>체험부스 재료비, 음식부스 재료비, 무대 음향 설치, 현수막, 포스터인쇄. 공연비 등</t>
    <phoneticPr fontId="1" type="noConversion"/>
  </si>
  <si>
    <t>국제특급우편사업비</t>
    <phoneticPr fontId="1" type="noConversion"/>
  </si>
  <si>
    <t>전출금</t>
    <phoneticPr fontId="1" type="noConversion"/>
  </si>
  <si>
    <t>법인회계전출금</t>
    <phoneticPr fontId="1" type="noConversion"/>
  </si>
  <si>
    <t>과년도지출</t>
    <phoneticPr fontId="1" type="noConversion"/>
  </si>
  <si>
    <t>상환금</t>
    <phoneticPr fontId="1" type="noConversion"/>
  </si>
  <si>
    <t>부채상환금</t>
    <phoneticPr fontId="1" type="noConversion"/>
  </si>
  <si>
    <t>원금상환금</t>
    <phoneticPr fontId="1" type="noConversion"/>
  </si>
  <si>
    <t>이자지급금</t>
    <phoneticPr fontId="1" type="noConversion"/>
  </si>
  <si>
    <t>잡지출</t>
    <phoneticPr fontId="1" type="noConversion"/>
  </si>
  <si>
    <t>예비비 및 기타</t>
    <phoneticPr fontId="1" type="noConversion"/>
  </si>
  <si>
    <t>예비비</t>
    <phoneticPr fontId="1" type="noConversion"/>
  </si>
  <si>
    <t>반환금</t>
    <phoneticPr fontId="1" type="noConversion"/>
  </si>
  <si>
    <t>후원금사업비</t>
    <phoneticPr fontId="1" type="noConversion"/>
  </si>
  <si>
    <t>사업비(센터운영)</t>
    <phoneticPr fontId="1" type="noConversion"/>
  </si>
  <si>
    <t xml:space="preserve">언어발달지원사업 운영비  26,565,000원
이중언어사업 운영비      284,000원
방문교육 운영비  11,602,000원
통번역 운영비       50,000원   </t>
    <phoneticPr fontId="1" type="noConversion"/>
  </si>
  <si>
    <t>언어발달지원사업비  26,517,000원
이중언어사업비      900,000원
방문교육사업비    2,400,000원</t>
    <phoneticPr fontId="1" type="noConversion"/>
  </si>
  <si>
    <t>저학년 교재교구 구입비, 프로그램진행비  4,610,000원
고학년 교재교구 구입비, 프로그램진행비  3,980,000원</t>
    <phoneticPr fontId="1" type="noConversion"/>
  </si>
  <si>
    <t>멘토교통비 5,000원*30명*10회 = 1,500,000원
멘토링교재비, 결연&amp;수료식진행비, 프로그램체험비 등 = 3,500,000원</t>
    <phoneticPr fontId="1" type="noConversion"/>
  </si>
  <si>
    <t>국제우편(EMS)요금 지원 70,000원*25명*2회기 = 3,500,000원</t>
    <phoneticPr fontId="1" type="noConversion"/>
  </si>
  <si>
    <t xml:space="preserve">23년 상반기 현장점검_인건비반납금(자부담)  1,355,430원
방문자녀생활서비스 자기부담금 통장해지금       1,303원
23년 보조금 사업통장해지이자      14,027원
23년 천사의손길(지정후원금) 사업통장해지이자         108원
24년 천사의손길(지정후원금) 사업통장해지이자         217원
24년 단체상해공제보험 자부담     11,600원 </t>
    <phoneticPr fontId="1" type="noConversion"/>
  </si>
  <si>
    <t xml:space="preserve">23년 상반기 현장점검_인건비반납금(자부담)   1,355,430원
23년 사업별 보조금 잔액 반환금  42,414,792원
23년 사업별 통장해지이자 반환금       14,027원
24년 천사의손길사업(후원금) 반환금       10,560원
24년 사업별 예금이자수입 반납금     164,000원
= 43,958,809원 </t>
    <phoneticPr fontId="1" type="noConversion"/>
  </si>
  <si>
    <t xml:space="preserve">인사위원회 운영경비 158,000원 * 5회 = 790,000원
운영위원회 운영경비 80,000원 * 4회 = 400,000원 </t>
    <phoneticPr fontId="1" type="noConversion"/>
  </si>
  <si>
    <t>직원보수교육비, 역량강화교육비
그 밖의 운영경비로 분류되지않은 경비  등</t>
    <phoneticPr fontId="1" type="noConversion"/>
  </si>
  <si>
    <t xml:space="preserve"> </t>
    <phoneticPr fontId="1" type="noConversion"/>
  </si>
  <si>
    <t>매트,  cctv 설치 등 교류소통공간설치비</t>
    <phoneticPr fontId="1" type="noConversion"/>
  </si>
  <si>
    <t>(인권,성평등,가족, 사회통합)센터사업비 3,156,600원
결혼이민자아코디언강사료   400,000원</t>
    <phoneticPr fontId="1" type="noConversion"/>
  </si>
  <si>
    <t>지정후원금사업비 3,200,000원
이월후원금사업비      1,165원
23년 천사의손길(후원금) 사업통장해지이자        108원
24년 천사의손길(후원금) 사업통장해지이자        217원
= 3,201,490원</t>
    <phoneticPr fontId="1" type="noConversion"/>
  </si>
  <si>
    <t>진로체험 프로그램 진행 380,000원*6회 = 2,280,000원                                                                 부모·자녀관계향상 프로그램 진행 620,000원*2회 = 1,240,000원</t>
    <phoneticPr fontId="1" type="noConversion"/>
  </si>
  <si>
    <t>한국어교육 교재교구비 200,000원*4회 = 800,000원
간담회 150,000원*2회 = 300,000원
수업진행비, 복사용지, 다과 등 = 400,000원</t>
    <phoneticPr fontId="1" type="noConversion"/>
  </si>
  <si>
    <t>2024년 2차추경예산(A)</t>
    <phoneticPr fontId="9" type="noConversion"/>
  </si>
  <si>
    <t>항</t>
    <phoneticPr fontId="1" type="noConversion"/>
  </si>
  <si>
    <t>2024년 3차추경예산(B)</t>
    <phoneticPr fontId="9" type="noConversion"/>
  </si>
  <si>
    <t>항</t>
    <phoneticPr fontId="1" type="noConversion"/>
  </si>
  <si>
    <t>2024년 2차추경예산(A)</t>
    <phoneticPr fontId="9" type="noConversion"/>
  </si>
  <si>
    <t>2024년 3차추경예산(B)</t>
    <phoneticPr fontId="9" type="noConversion"/>
  </si>
  <si>
    <t>총 계</t>
    <phoneticPr fontId="1" type="noConversion"/>
  </si>
  <si>
    <t>사업수입</t>
    <phoneticPr fontId="1" type="noConversion"/>
  </si>
  <si>
    <t>사업비</t>
    <phoneticPr fontId="1" type="noConversion"/>
  </si>
  <si>
    <t>예비비및기타</t>
    <phoneticPr fontId="1" type="noConversion"/>
  </si>
  <si>
    <t>기본사업비</t>
    <phoneticPr fontId="1" type="noConversion"/>
  </si>
  <si>
    <t>사업비(다다다문화축제)</t>
    <phoneticPr fontId="1" type="noConversion"/>
  </si>
  <si>
    <t>2024년도 동구다문화가족지원센터 3차추경예산(안) 총괄표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</si>
</sst>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#,##0;\△#,##0"/>
  </numFmts>
  <fonts count="3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b/>
      <sz val="18"/>
      <color rgb="FF000000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theme="1"/>
      <name val="굴림체"/>
      <family val="3"/>
      <charset val="129"/>
    </font>
    <font>
      <sz val="12"/>
      <color rgb="FF00B0F0"/>
      <name val="맑은 고딕"/>
      <family val="3"/>
      <charset val="129"/>
      <scheme val="major"/>
    </font>
    <font>
      <sz val="12"/>
      <color rgb="FF0070C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4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14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53">
    <xf numFmtId="0" fontId="0" fillId="0" borderId="0" xfId="0">
      <alignment vertical="center"/>
    </xf>
    <xf numFmtId="176" fontId="7" fillId="0" borderId="0" xfId="2" applyNumberFormat="1">
      <alignment vertical="center"/>
    </xf>
    <xf numFmtId="176" fontId="10" fillId="0" borderId="0" xfId="2" applyNumberFormat="1" applyFont="1" applyAlignment="1">
      <alignment vertical="center" shrinkToFit="1"/>
    </xf>
    <xf numFmtId="176" fontId="11" fillId="0" borderId="0" xfId="2" applyNumberFormat="1" applyFont="1" applyAlignment="1">
      <alignment horizontal="right" vertical="center" shrinkToFit="1"/>
    </xf>
    <xf numFmtId="177" fontId="10" fillId="0" borderId="0" xfId="2" applyNumberFormat="1" applyFont="1" applyAlignment="1">
      <alignment vertical="center" shrinkToFit="1"/>
    </xf>
    <xf numFmtId="0" fontId="0" fillId="0" borderId="44" xfId="0" applyBorder="1" applyAlignment="1">
      <alignment vertical="center" wrapText="1"/>
    </xf>
    <xf numFmtId="41" fontId="13" fillId="0" borderId="1" xfId="1" applyFont="1" applyFill="1" applyBorder="1" applyAlignment="1">
      <alignment horizontal="right" vertical="center" wrapText="1"/>
    </xf>
    <xf numFmtId="0" fontId="12" fillId="0" borderId="0" xfId="0" applyFont="1">
      <alignment vertical="center"/>
    </xf>
    <xf numFmtId="176" fontId="13" fillId="6" borderId="51" xfId="1" applyNumberFormat="1" applyFont="1" applyFill="1" applyBorder="1" applyAlignment="1">
      <alignment horizontal="right" vertical="center" wrapText="1"/>
    </xf>
    <xf numFmtId="41" fontId="16" fillId="0" borderId="38" xfId="1" applyFont="1" applyFill="1" applyBorder="1" applyAlignment="1">
      <alignment horizontal="right" vertical="center" wrapText="1"/>
    </xf>
    <xf numFmtId="41" fontId="15" fillId="0" borderId="38" xfId="1" applyFont="1" applyFill="1" applyBorder="1" applyAlignment="1">
      <alignment horizontal="right" vertical="center" wrapText="1"/>
    </xf>
    <xf numFmtId="41" fontId="15" fillId="0" borderId="51" xfId="1" applyFont="1" applyFill="1" applyBorder="1" applyAlignment="1">
      <alignment horizontal="right" vertical="center" wrapText="1"/>
    </xf>
    <xf numFmtId="41" fontId="15" fillId="0" borderId="53" xfId="1" applyFont="1" applyFill="1" applyBorder="1" applyAlignment="1">
      <alignment horizontal="right" vertical="center" wrapText="1"/>
    </xf>
    <xf numFmtId="41" fontId="16" fillId="0" borderId="52" xfId="1" applyFont="1" applyFill="1" applyBorder="1" applyAlignment="1">
      <alignment horizontal="right" vertical="center" wrapText="1"/>
    </xf>
    <xf numFmtId="41" fontId="16" fillId="0" borderId="49" xfId="1" applyFont="1" applyFill="1" applyBorder="1" applyAlignment="1">
      <alignment horizontal="right" vertical="center" wrapText="1"/>
    </xf>
    <xf numFmtId="177" fontId="12" fillId="0" borderId="0" xfId="0" applyNumberFormat="1" applyFont="1">
      <alignment vertical="center"/>
    </xf>
    <xf numFmtId="41" fontId="15" fillId="0" borderId="50" xfId="1" applyFont="1" applyFill="1" applyBorder="1" applyAlignment="1">
      <alignment horizontal="right" vertical="top" wrapText="1"/>
    </xf>
    <xf numFmtId="41" fontId="15" fillId="0" borderId="50" xfId="1" applyFont="1" applyFill="1" applyBorder="1" applyAlignment="1">
      <alignment horizontal="right" vertical="center" wrapText="1"/>
    </xf>
    <xf numFmtId="41" fontId="16" fillId="0" borderId="1" xfId="1" applyFont="1" applyFill="1" applyBorder="1" applyAlignment="1">
      <alignment horizontal="right" vertical="center" wrapText="1"/>
    </xf>
    <xf numFmtId="41" fontId="16" fillId="0" borderId="53" xfId="1" applyFont="1" applyFill="1" applyBorder="1" applyAlignment="1">
      <alignment horizontal="right" vertical="center" wrapText="1"/>
    </xf>
    <xf numFmtId="41" fontId="17" fillId="0" borderId="9" xfId="1" applyFont="1" applyFill="1" applyBorder="1" applyAlignment="1">
      <alignment horizontal="left" vertical="center" wrapText="1"/>
    </xf>
    <xf numFmtId="41" fontId="17" fillId="0" borderId="9" xfId="1" applyFont="1" applyFill="1" applyBorder="1" applyAlignment="1">
      <alignment horizontal="center" vertical="center" wrapText="1"/>
    </xf>
    <xf numFmtId="41" fontId="17" fillId="0" borderId="16" xfId="1" applyFont="1" applyFill="1" applyBorder="1" applyAlignment="1">
      <alignment horizontal="center" vertical="center" wrapText="1"/>
    </xf>
    <xf numFmtId="41" fontId="17" fillId="0" borderId="1" xfId="1" applyFont="1" applyFill="1" applyBorder="1" applyAlignment="1">
      <alignment horizontal="left" vertical="center" wrapText="1"/>
    </xf>
    <xf numFmtId="41" fontId="17" fillId="0" borderId="8" xfId="1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right" vertical="center" wrapText="1"/>
    </xf>
    <xf numFmtId="41" fontId="19" fillId="0" borderId="9" xfId="1" applyFont="1" applyFill="1" applyBorder="1" applyAlignment="1">
      <alignment horizontal="center" vertical="center" wrapText="1"/>
    </xf>
    <xf numFmtId="41" fontId="19" fillId="0" borderId="16" xfId="1" applyFont="1" applyFill="1" applyBorder="1" applyAlignment="1">
      <alignment horizontal="center" vertical="center" wrapText="1"/>
    </xf>
    <xf numFmtId="41" fontId="19" fillId="0" borderId="2" xfId="1" applyFont="1" applyFill="1" applyBorder="1" applyAlignment="1">
      <alignment horizontal="right" vertical="center" wrapText="1"/>
    </xf>
    <xf numFmtId="41" fontId="19" fillId="0" borderId="19" xfId="1" applyFont="1" applyFill="1" applyBorder="1" applyAlignment="1">
      <alignment horizontal="left" vertical="top" wrapText="1"/>
    </xf>
    <xf numFmtId="41" fontId="17" fillId="0" borderId="1" xfId="1" applyFont="1" applyFill="1" applyBorder="1" applyAlignment="1">
      <alignment horizontal="right" vertical="center" wrapText="1"/>
    </xf>
    <xf numFmtId="41" fontId="19" fillId="0" borderId="9" xfId="1" applyFont="1" applyFill="1" applyBorder="1" applyAlignment="1">
      <alignment horizontal="right" vertical="center" wrapText="1"/>
    </xf>
    <xf numFmtId="41" fontId="19" fillId="0" borderId="16" xfId="1" applyFont="1" applyFill="1" applyBorder="1" applyAlignment="1">
      <alignment horizontal="left" vertical="top" wrapText="1"/>
    </xf>
    <xf numFmtId="41" fontId="20" fillId="0" borderId="9" xfId="1" applyFont="1" applyFill="1" applyBorder="1" applyAlignment="1">
      <alignment horizontal="left" vertical="center" wrapText="1"/>
    </xf>
    <xf numFmtId="41" fontId="17" fillId="0" borderId="16" xfId="1" applyFont="1" applyFill="1" applyBorder="1" applyAlignment="1">
      <alignment horizontal="left" vertical="top" wrapText="1"/>
    </xf>
    <xf numFmtId="41" fontId="21" fillId="0" borderId="9" xfId="1" applyFont="1" applyFill="1" applyBorder="1" applyAlignment="1">
      <alignment horizontal="left" vertical="center" wrapText="1"/>
    </xf>
    <xf numFmtId="41" fontId="19" fillId="0" borderId="8" xfId="1" applyFont="1" applyFill="1" applyBorder="1" applyAlignment="1">
      <alignment horizontal="right" vertical="center" wrapText="1"/>
    </xf>
    <xf numFmtId="41" fontId="13" fillId="0" borderId="6" xfId="1" applyFont="1" applyFill="1" applyBorder="1" applyAlignment="1">
      <alignment horizontal="right" vertical="center" wrapText="1"/>
    </xf>
    <xf numFmtId="41" fontId="17" fillId="0" borderId="2" xfId="1" applyFont="1" applyFill="1" applyBorder="1" applyAlignment="1">
      <alignment horizontal="left" vertical="center" wrapText="1"/>
    </xf>
    <xf numFmtId="41" fontId="19" fillId="0" borderId="3" xfId="1" applyFont="1" applyFill="1" applyBorder="1" applyAlignment="1">
      <alignment horizontal="right" vertical="center" wrapText="1"/>
    </xf>
    <xf numFmtId="41" fontId="17" fillId="0" borderId="2" xfId="1" applyFont="1" applyFill="1" applyBorder="1" applyAlignment="1">
      <alignment horizontal="right" vertical="center" wrapText="1"/>
    </xf>
    <xf numFmtId="41" fontId="24" fillId="2" borderId="6" xfId="1" applyFont="1" applyFill="1" applyBorder="1" applyAlignment="1">
      <alignment horizontal="center" vertical="center" wrapText="1"/>
    </xf>
    <xf numFmtId="177" fontId="24" fillId="2" borderId="6" xfId="1" applyNumberFormat="1" applyFont="1" applyFill="1" applyBorder="1" applyAlignment="1">
      <alignment horizontal="right" vertical="center" wrapText="1"/>
    </xf>
    <xf numFmtId="41" fontId="23" fillId="2" borderId="9" xfId="1" applyFont="1" applyFill="1" applyBorder="1" applyAlignment="1">
      <alignment horizontal="left" vertical="center" wrapText="1"/>
    </xf>
    <xf numFmtId="41" fontId="23" fillId="2" borderId="9" xfId="1" applyFont="1" applyFill="1" applyBorder="1" applyAlignment="1">
      <alignment horizontal="center" vertical="center" wrapText="1"/>
    </xf>
    <xf numFmtId="41" fontId="23" fillId="2" borderId="16" xfId="1" applyFont="1" applyFill="1" applyBorder="1" applyAlignment="1">
      <alignment horizontal="center" vertical="center" wrapText="1"/>
    </xf>
    <xf numFmtId="177" fontId="23" fillId="0" borderId="6" xfId="1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177" fontId="17" fillId="0" borderId="1" xfId="1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177" fontId="17" fillId="0" borderId="1" xfId="1" applyNumberFormat="1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77" fontId="26" fillId="0" borderId="1" xfId="1" applyNumberFormat="1" applyFont="1" applyFill="1" applyBorder="1" applyAlignment="1">
      <alignment vertical="center" wrapText="1"/>
    </xf>
    <xf numFmtId="177" fontId="26" fillId="0" borderId="1" xfId="1" applyNumberFormat="1" applyFont="1" applyFill="1" applyBorder="1" applyAlignment="1">
      <alignment horizontal="right" vertical="center" wrapText="1"/>
    </xf>
    <xf numFmtId="177" fontId="24" fillId="0" borderId="6" xfId="1" applyNumberFormat="1" applyFont="1" applyFill="1" applyBorder="1" applyAlignment="1">
      <alignment horizontal="right" vertical="center" wrapText="1"/>
    </xf>
    <xf numFmtId="177" fontId="24" fillId="0" borderId="1" xfId="1" applyNumberFormat="1" applyFont="1" applyFill="1" applyBorder="1" applyAlignment="1">
      <alignment horizontal="right" vertical="center" wrapText="1"/>
    </xf>
    <xf numFmtId="41" fontId="21" fillId="0" borderId="6" xfId="1" applyFont="1" applyFill="1" applyBorder="1" applyAlignment="1">
      <alignment horizontal="right" vertical="center" wrapText="1"/>
    </xf>
    <xf numFmtId="177" fontId="21" fillId="0" borderId="6" xfId="1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177" fontId="21" fillId="0" borderId="2" xfId="1" applyNumberFormat="1" applyFont="1" applyFill="1" applyBorder="1" applyAlignment="1">
      <alignment horizontal="right" vertical="center" wrapText="1"/>
    </xf>
    <xf numFmtId="177" fontId="23" fillId="0" borderId="1" xfId="1" applyNumberFormat="1" applyFont="1" applyFill="1" applyBorder="1" applyAlignment="1">
      <alignment horizontal="right" vertical="center" wrapText="1"/>
    </xf>
    <xf numFmtId="177" fontId="17" fillId="0" borderId="2" xfId="1" applyNumberFormat="1" applyFont="1" applyFill="1" applyBorder="1" applyAlignment="1">
      <alignment horizontal="right" vertical="center" wrapText="1"/>
    </xf>
    <xf numFmtId="41" fontId="17" fillId="0" borderId="4" xfId="1" applyFont="1" applyFill="1" applyBorder="1" applyAlignment="1">
      <alignment horizontal="right" vertical="center" wrapText="1"/>
    </xf>
    <xf numFmtId="41" fontId="17" fillId="0" borderId="19" xfId="1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center" wrapText="1"/>
    </xf>
    <xf numFmtId="49" fontId="17" fillId="0" borderId="22" xfId="0" applyNumberFormat="1" applyFont="1" applyBorder="1" applyAlignment="1">
      <alignment horizontal="left" vertical="center" wrapText="1"/>
    </xf>
    <xf numFmtId="41" fontId="17" fillId="0" borderId="27" xfId="1" applyFont="1" applyFill="1" applyBorder="1" applyAlignment="1">
      <alignment horizontal="right" vertical="center" wrapText="1"/>
    </xf>
    <xf numFmtId="41" fontId="17" fillId="0" borderId="23" xfId="1" applyFont="1" applyFill="1" applyBorder="1" applyAlignment="1">
      <alignment horizontal="left" vertical="top" wrapText="1"/>
    </xf>
    <xf numFmtId="41" fontId="19" fillId="0" borderId="1" xfId="1" applyFont="1" applyFill="1" applyBorder="1" applyAlignment="1">
      <alignment horizontal="right" vertical="center" wrapText="1"/>
    </xf>
    <xf numFmtId="0" fontId="17" fillId="0" borderId="5" xfId="0" applyFont="1" applyBorder="1" applyAlignment="1">
      <alignment vertical="center" wrapText="1"/>
    </xf>
    <xf numFmtId="41" fontId="23" fillId="0" borderId="6" xfId="1" applyFont="1" applyFill="1" applyBorder="1" applyAlignment="1">
      <alignment horizontal="right" vertical="center" wrapText="1"/>
    </xf>
    <xf numFmtId="41" fontId="25" fillId="0" borderId="1" xfId="1" applyFont="1" applyFill="1" applyBorder="1" applyAlignment="1">
      <alignment horizontal="right" vertical="center"/>
    </xf>
    <xf numFmtId="41" fontId="15" fillId="0" borderId="1" xfId="1" applyFont="1" applyFill="1" applyBorder="1" applyAlignment="1">
      <alignment horizontal="right" vertical="center" wrapText="1"/>
    </xf>
    <xf numFmtId="41" fontId="21" fillId="0" borderId="1" xfId="1" applyFont="1" applyFill="1" applyBorder="1" applyAlignment="1">
      <alignment horizontal="right" vertical="center" wrapText="1"/>
    </xf>
    <xf numFmtId="41" fontId="23" fillId="0" borderId="1" xfId="1" applyFont="1" applyFill="1" applyBorder="1" applyAlignment="1">
      <alignment horizontal="right" vertical="center" wrapText="1"/>
    </xf>
    <xf numFmtId="41" fontId="13" fillId="0" borderId="22" xfId="1" applyFont="1" applyFill="1" applyBorder="1" applyAlignment="1">
      <alignment horizontal="right" vertical="center" wrapText="1"/>
    </xf>
    <xf numFmtId="41" fontId="18" fillId="0" borderId="1" xfId="0" applyNumberFormat="1" applyFont="1" applyBorder="1" applyAlignment="1">
      <alignment horizontal="right" vertical="center" wrapText="1"/>
    </xf>
    <xf numFmtId="41" fontId="24" fillId="0" borderId="1" xfId="1" applyFont="1" applyFill="1" applyBorder="1" applyAlignment="1">
      <alignment horizontal="right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horizontal="center" vertical="center" wrapText="1"/>
    </xf>
    <xf numFmtId="177" fontId="23" fillId="2" borderId="6" xfId="1" applyNumberFormat="1" applyFont="1" applyFill="1" applyBorder="1" applyAlignment="1">
      <alignment horizontal="right" vertical="center" wrapText="1"/>
    </xf>
    <xf numFmtId="0" fontId="17" fillId="0" borderId="18" xfId="0" applyFont="1" applyBorder="1" applyAlignment="1">
      <alignment vertical="center" wrapText="1"/>
    </xf>
    <xf numFmtId="177" fontId="17" fillId="0" borderId="4" xfId="1" applyNumberFormat="1" applyFont="1" applyFill="1" applyBorder="1" applyAlignment="1">
      <alignment horizontal="right" vertical="center" wrapText="1"/>
    </xf>
    <xf numFmtId="0" fontId="17" fillId="0" borderId="20" xfId="0" applyFont="1" applyBorder="1" applyAlignment="1">
      <alignment vertical="center" wrapText="1"/>
    </xf>
    <xf numFmtId="177" fontId="17" fillId="0" borderId="10" xfId="1" applyNumberFormat="1" applyFont="1" applyFill="1" applyBorder="1" applyAlignment="1">
      <alignment horizontal="right" vertical="center" wrapText="1"/>
    </xf>
    <xf numFmtId="41" fontId="17" fillId="0" borderId="9" xfId="1" applyFont="1" applyFill="1" applyBorder="1" applyAlignment="1">
      <alignment horizontal="right" vertical="center" wrapText="1"/>
    </xf>
    <xf numFmtId="0" fontId="17" fillId="0" borderId="7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 wrapText="1"/>
    </xf>
    <xf numFmtId="177" fontId="17" fillId="0" borderId="8" xfId="1" applyNumberFormat="1" applyFont="1" applyFill="1" applyBorder="1" applyAlignment="1">
      <alignment horizontal="right" vertical="center" wrapText="1"/>
    </xf>
    <xf numFmtId="41" fontId="17" fillId="0" borderId="8" xfId="1" applyFont="1" applyFill="1" applyBorder="1" applyAlignment="1">
      <alignment horizontal="righ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77" fontId="17" fillId="0" borderId="6" xfId="1" applyNumberFormat="1" applyFont="1" applyFill="1" applyBorder="1" applyAlignment="1">
      <alignment horizontal="right" vertical="center" wrapText="1"/>
    </xf>
    <xf numFmtId="41" fontId="17" fillId="0" borderId="48" xfId="1" applyFont="1" applyFill="1" applyBorder="1" applyAlignment="1">
      <alignment horizontal="left" vertical="center" wrapText="1"/>
    </xf>
    <xf numFmtId="177" fontId="17" fillId="0" borderId="9" xfId="1" applyNumberFormat="1" applyFont="1" applyFill="1" applyBorder="1" applyAlignment="1">
      <alignment horizontal="right" vertical="center" wrapText="1"/>
    </xf>
    <xf numFmtId="41" fontId="17" fillId="0" borderId="3" xfId="1" applyFont="1" applyFill="1" applyBorder="1" applyAlignment="1">
      <alignment horizontal="right" vertical="center" wrapText="1"/>
    </xf>
    <xf numFmtId="0" fontId="23" fillId="0" borderId="5" xfId="0" applyFont="1" applyBorder="1" applyAlignment="1">
      <alignment horizontal="left" vertical="center" wrapText="1"/>
    </xf>
    <xf numFmtId="41" fontId="17" fillId="0" borderId="50" xfId="1" applyFont="1" applyFill="1" applyBorder="1" applyAlignment="1">
      <alignment horizontal="right" vertical="center" wrapText="1"/>
    </xf>
    <xf numFmtId="0" fontId="23" fillId="0" borderId="7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41" fontId="17" fillId="0" borderId="5" xfId="1" applyFont="1" applyFill="1" applyBorder="1" applyAlignment="1">
      <alignment horizontal="right" vertical="center" wrapText="1"/>
    </xf>
    <xf numFmtId="177" fontId="17" fillId="0" borderId="7" xfId="1" applyNumberFormat="1" applyFont="1" applyFill="1" applyBorder="1" applyAlignment="1">
      <alignment horizontal="right" vertical="center" wrapText="1"/>
    </xf>
    <xf numFmtId="41" fontId="17" fillId="0" borderId="47" xfId="1" applyFont="1" applyFill="1" applyBorder="1" applyAlignment="1">
      <alignment horizontal="left" vertical="center" wrapText="1"/>
    </xf>
    <xf numFmtId="41" fontId="17" fillId="0" borderId="45" xfId="1" applyFont="1" applyFill="1" applyBorder="1" applyAlignment="1">
      <alignment horizontal="left" vertical="center" wrapText="1"/>
    </xf>
    <xf numFmtId="0" fontId="17" fillId="0" borderId="61" xfId="0" applyFont="1" applyBorder="1" applyAlignment="1">
      <alignment vertical="center" wrapText="1"/>
    </xf>
    <xf numFmtId="41" fontId="15" fillId="0" borderId="52" xfId="1" applyFont="1" applyFill="1" applyBorder="1" applyAlignment="1">
      <alignment horizontal="right" vertical="center" wrapText="1"/>
    </xf>
    <xf numFmtId="41" fontId="15" fillId="0" borderId="49" xfId="1" applyFont="1" applyFill="1" applyBorder="1" applyAlignment="1">
      <alignment horizontal="right" vertical="center" wrapText="1"/>
    </xf>
    <xf numFmtId="0" fontId="23" fillId="0" borderId="22" xfId="0" applyFont="1" applyBorder="1" applyAlignment="1">
      <alignment horizontal="left" vertical="center" wrapText="1"/>
    </xf>
    <xf numFmtId="41" fontId="17" fillId="0" borderId="54" xfId="1" applyFont="1" applyFill="1" applyBorder="1" applyAlignment="1">
      <alignment horizontal="right" vertical="center" wrapText="1"/>
    </xf>
    <xf numFmtId="41" fontId="23" fillId="2" borderId="6" xfId="1" applyFont="1" applyFill="1" applyBorder="1" applyAlignment="1">
      <alignment horizontal="right" vertical="center" wrapText="1"/>
    </xf>
    <xf numFmtId="41" fontId="17" fillId="0" borderId="6" xfId="1" applyFont="1" applyFill="1" applyBorder="1" applyAlignment="1">
      <alignment horizontal="right" vertical="center" wrapText="1"/>
    </xf>
    <xf numFmtId="41" fontId="27" fillId="0" borderId="1" xfId="1" applyFont="1" applyFill="1" applyBorder="1" applyAlignment="1">
      <alignment horizontal="right" vertical="center" wrapText="1"/>
    </xf>
    <xf numFmtId="41" fontId="15" fillId="0" borderId="5" xfId="1" applyFont="1" applyFill="1" applyBorder="1" applyAlignment="1">
      <alignment horizontal="right" vertical="center" wrapText="1"/>
    </xf>
    <xf numFmtId="41" fontId="16" fillId="0" borderId="62" xfId="1" applyFont="1" applyFill="1" applyBorder="1" applyAlignment="1">
      <alignment horizontal="right" vertical="center" wrapText="1"/>
    </xf>
    <xf numFmtId="41" fontId="15" fillId="0" borderId="6" xfId="1" applyFont="1" applyFill="1" applyBorder="1" applyAlignment="1">
      <alignment horizontal="right" vertical="center" wrapText="1"/>
    </xf>
    <xf numFmtId="0" fontId="23" fillId="0" borderId="48" xfId="0" applyFont="1" applyBorder="1" applyAlignment="1">
      <alignment horizontal="left" vertical="center" wrapText="1"/>
    </xf>
    <xf numFmtId="41" fontId="17" fillId="0" borderId="63" xfId="1" applyFont="1" applyFill="1" applyBorder="1" applyAlignment="1">
      <alignment horizontal="right" vertical="center" wrapText="1"/>
    </xf>
    <xf numFmtId="41" fontId="17" fillId="0" borderId="47" xfId="1" applyFont="1" applyFill="1" applyBorder="1" applyAlignment="1">
      <alignment horizontal="right" vertical="center" wrapText="1"/>
    </xf>
    <xf numFmtId="41" fontId="17" fillId="0" borderId="65" xfId="1" applyFont="1" applyFill="1" applyBorder="1" applyAlignment="1">
      <alignment horizontal="left" vertical="top" wrapText="1"/>
    </xf>
    <xf numFmtId="49" fontId="17" fillId="0" borderId="33" xfId="0" applyNumberFormat="1" applyFont="1" applyBorder="1" applyAlignment="1">
      <alignment horizontal="left" vertical="center" wrapText="1"/>
    </xf>
    <xf numFmtId="177" fontId="17" fillId="0" borderId="66" xfId="1" applyNumberFormat="1" applyFont="1" applyFill="1" applyBorder="1" applyAlignment="1">
      <alignment horizontal="right" vertical="center" wrapText="1"/>
    </xf>
    <xf numFmtId="41" fontId="15" fillId="0" borderId="67" xfId="1" applyFont="1" applyFill="1" applyBorder="1" applyAlignment="1">
      <alignment horizontal="right" vertical="center" wrapText="1"/>
    </xf>
    <xf numFmtId="177" fontId="17" fillId="0" borderId="38" xfId="1" applyNumberFormat="1" applyFont="1" applyFill="1" applyBorder="1" applyAlignment="1">
      <alignment horizontal="right" vertical="center" wrapText="1"/>
    </xf>
    <xf numFmtId="41" fontId="17" fillId="0" borderId="38" xfId="1" applyFont="1" applyFill="1" applyBorder="1" applyAlignment="1">
      <alignment horizontal="right" vertical="center" wrapText="1"/>
    </xf>
    <xf numFmtId="41" fontId="17" fillId="0" borderId="38" xfId="1" applyFont="1" applyFill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 wrapText="1"/>
    </xf>
    <xf numFmtId="41" fontId="15" fillId="0" borderId="62" xfId="1" applyFont="1" applyFill="1" applyBorder="1" applyAlignment="1">
      <alignment horizontal="right" vertical="center" wrapText="1"/>
    </xf>
    <xf numFmtId="0" fontId="23" fillId="0" borderId="18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1" fontId="13" fillId="0" borderId="1" xfId="0" applyNumberFormat="1" applyFont="1" applyBorder="1" applyAlignment="1">
      <alignment horizontal="right" vertical="center" wrapText="1"/>
    </xf>
    <xf numFmtId="0" fontId="28" fillId="0" borderId="0" xfId="0" applyFont="1">
      <alignment vertical="center"/>
    </xf>
    <xf numFmtId="41" fontId="12" fillId="0" borderId="0" xfId="0" applyNumberFormat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41" fontId="17" fillId="0" borderId="22" xfId="1" applyFont="1" applyFill="1" applyBorder="1" applyAlignment="1">
      <alignment horizontal="right" vertical="center" wrapText="1"/>
    </xf>
    <xf numFmtId="177" fontId="29" fillId="0" borderId="0" xfId="0" applyNumberFormat="1" applyFont="1">
      <alignment vertical="center"/>
    </xf>
    <xf numFmtId="0" fontId="21" fillId="0" borderId="45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41" fontId="17" fillId="0" borderId="69" xfId="1" applyFont="1" applyFill="1" applyBorder="1" applyAlignment="1">
      <alignment horizontal="right" vertical="center" wrapText="1"/>
    </xf>
    <xf numFmtId="177" fontId="17" fillId="0" borderId="51" xfId="1" applyNumberFormat="1" applyFont="1" applyFill="1" applyBorder="1" applyAlignment="1">
      <alignment horizontal="right" vertical="center" wrapText="1"/>
    </xf>
    <xf numFmtId="0" fontId="17" fillId="0" borderId="61" xfId="0" applyFont="1" applyBorder="1" applyAlignment="1">
      <alignment horizontal="left" vertical="center" wrapText="1"/>
    </xf>
    <xf numFmtId="177" fontId="17" fillId="0" borderId="61" xfId="1" applyNumberFormat="1" applyFont="1" applyFill="1" applyBorder="1" applyAlignment="1">
      <alignment horizontal="right" vertical="center" wrapText="1"/>
    </xf>
    <xf numFmtId="0" fontId="17" fillId="0" borderId="70" xfId="0" applyFont="1" applyBorder="1" applyAlignment="1">
      <alignment vertical="center" wrapText="1"/>
    </xf>
    <xf numFmtId="41" fontId="15" fillId="0" borderId="7" xfId="1" applyFont="1" applyFill="1" applyBorder="1" applyAlignment="1">
      <alignment horizontal="right" vertical="center" wrapText="1"/>
    </xf>
    <xf numFmtId="0" fontId="12" fillId="0" borderId="1" xfId="0" applyFont="1" applyBorder="1">
      <alignment vertical="center"/>
    </xf>
    <xf numFmtId="41" fontId="12" fillId="0" borderId="1" xfId="0" applyNumberFormat="1" applyFont="1" applyBorder="1">
      <alignment vertical="center"/>
    </xf>
    <xf numFmtId="41" fontId="15" fillId="0" borderId="48" xfId="1" applyFont="1" applyFill="1" applyBorder="1" applyAlignment="1">
      <alignment horizontal="right" vertical="center" wrapText="1"/>
    </xf>
    <xf numFmtId="41" fontId="15" fillId="0" borderId="72" xfId="1" applyFont="1" applyFill="1" applyBorder="1" applyAlignment="1">
      <alignment horizontal="right" vertical="center" wrapText="1"/>
    </xf>
    <xf numFmtId="41" fontId="15" fillId="0" borderId="73" xfId="1" applyFont="1" applyFill="1" applyBorder="1" applyAlignment="1">
      <alignment horizontal="right" vertical="center" wrapText="1"/>
    </xf>
    <xf numFmtId="41" fontId="15" fillId="0" borderId="71" xfId="1" applyFont="1" applyFill="1" applyBorder="1" applyAlignment="1">
      <alignment horizontal="right" vertical="center" wrapText="1"/>
    </xf>
    <xf numFmtId="41" fontId="15" fillId="0" borderId="2" xfId="1" applyFont="1" applyBorder="1">
      <alignment vertical="center"/>
    </xf>
    <xf numFmtId="41" fontId="15" fillId="0" borderId="74" xfId="1" applyFont="1" applyFill="1" applyBorder="1" applyAlignment="1">
      <alignment horizontal="right" vertical="center" wrapText="1"/>
    </xf>
    <xf numFmtId="41" fontId="15" fillId="0" borderId="2" xfId="1" applyFont="1" applyFill="1" applyBorder="1" applyAlignment="1">
      <alignment horizontal="right" vertical="center" wrapText="1"/>
    </xf>
    <xf numFmtId="41" fontId="15" fillId="0" borderId="4" xfId="1" applyFont="1" applyFill="1" applyBorder="1" applyAlignment="1">
      <alignment horizontal="right" vertical="center" wrapText="1"/>
    </xf>
    <xf numFmtId="41" fontId="17" fillId="0" borderId="75" xfId="1" applyFont="1" applyFill="1" applyBorder="1" applyAlignment="1">
      <alignment horizontal="right" vertical="center" wrapText="1"/>
    </xf>
    <xf numFmtId="41" fontId="17" fillId="0" borderId="76" xfId="1" applyFont="1" applyFill="1" applyBorder="1" applyAlignment="1">
      <alignment horizontal="right" vertical="center" wrapText="1"/>
    </xf>
    <xf numFmtId="41" fontId="15" fillId="0" borderId="77" xfId="1" applyFont="1" applyFill="1" applyBorder="1" applyAlignment="1">
      <alignment horizontal="right" vertical="center" wrapText="1"/>
    </xf>
    <xf numFmtId="41" fontId="15" fillId="0" borderId="78" xfId="1" applyFont="1" applyFill="1" applyBorder="1" applyAlignment="1">
      <alignment horizontal="right" vertical="center" wrapText="1"/>
    </xf>
    <xf numFmtId="41" fontId="15" fillId="0" borderId="45" xfId="1" applyFont="1" applyFill="1" applyBorder="1" applyAlignment="1">
      <alignment horizontal="right" vertical="center" wrapText="1"/>
    </xf>
    <xf numFmtId="41" fontId="17" fillId="0" borderId="46" xfId="1" applyFont="1" applyFill="1" applyBorder="1" applyAlignment="1">
      <alignment horizontal="right" vertical="center" wrapText="1"/>
    </xf>
    <xf numFmtId="41" fontId="17" fillId="0" borderId="51" xfId="1" applyFont="1" applyFill="1" applyBorder="1" applyAlignment="1">
      <alignment horizontal="righ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177" fontId="0" fillId="0" borderId="0" xfId="0" applyNumberFormat="1">
      <alignment vertical="center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176" fontId="22" fillId="3" borderId="58" xfId="2" applyNumberFormat="1" applyFont="1" applyFill="1" applyBorder="1" applyAlignment="1">
      <alignment horizontal="center" vertical="center" shrinkToFit="1"/>
    </xf>
    <xf numFmtId="176" fontId="31" fillId="3" borderId="59" xfId="2" applyNumberFormat="1" applyFont="1" applyFill="1" applyBorder="1" applyAlignment="1">
      <alignment horizontal="center" vertical="center" wrapText="1" shrinkToFit="1"/>
    </xf>
    <xf numFmtId="176" fontId="32" fillId="3" borderId="59" xfId="2" applyNumberFormat="1" applyFont="1" applyFill="1" applyBorder="1" applyAlignment="1">
      <alignment horizontal="center" vertical="center" wrapText="1" shrinkToFit="1"/>
    </xf>
    <xf numFmtId="176" fontId="32" fillId="3" borderId="60" xfId="2" applyNumberFormat="1" applyFont="1" applyFill="1" applyBorder="1" applyAlignment="1">
      <alignment horizontal="center" vertical="center" shrinkToFit="1"/>
    </xf>
    <xf numFmtId="176" fontId="22" fillId="4" borderId="56" xfId="2" applyNumberFormat="1" applyFont="1" applyFill="1" applyBorder="1" applyAlignment="1">
      <alignment horizontal="center" vertical="center" shrinkToFit="1"/>
    </xf>
    <xf numFmtId="176" fontId="22" fillId="4" borderId="53" xfId="2" applyNumberFormat="1" applyFont="1" applyFill="1" applyBorder="1" applyAlignment="1">
      <alignment vertical="center" shrinkToFit="1"/>
    </xf>
    <xf numFmtId="177" fontId="22" fillId="4" borderId="57" xfId="2" applyNumberFormat="1" applyFont="1" applyFill="1" applyBorder="1" applyAlignment="1">
      <alignment vertical="center" shrinkToFit="1"/>
    </xf>
    <xf numFmtId="176" fontId="32" fillId="0" borderId="37" xfId="2" applyNumberFormat="1" applyFont="1" applyBorder="1" applyAlignment="1">
      <alignment horizontal="center" vertical="center" shrinkToFit="1"/>
    </xf>
    <xf numFmtId="176" fontId="32" fillId="0" borderId="38" xfId="2" applyNumberFormat="1" applyFont="1" applyBorder="1" applyAlignment="1">
      <alignment vertical="center" shrinkToFit="1"/>
    </xf>
    <xf numFmtId="177" fontId="32" fillId="0" borderId="39" xfId="2" applyNumberFormat="1" applyFont="1" applyBorder="1" applyAlignment="1">
      <alignment vertical="center" shrinkToFit="1"/>
    </xf>
    <xf numFmtId="41" fontId="33" fillId="0" borderId="1" xfId="1" applyFont="1" applyFill="1" applyBorder="1" applyAlignment="1">
      <alignment horizontal="right" vertical="center" wrapText="1"/>
    </xf>
    <xf numFmtId="41" fontId="33" fillId="0" borderId="6" xfId="1" applyFont="1" applyFill="1" applyBorder="1" applyAlignment="1">
      <alignment horizontal="center" vertical="center" wrapText="1"/>
    </xf>
    <xf numFmtId="176" fontId="34" fillId="0" borderId="38" xfId="2" applyNumberFormat="1" applyFont="1" applyBorder="1" applyAlignment="1">
      <alignment vertical="center" shrinkToFit="1"/>
    </xf>
    <xf numFmtId="176" fontId="32" fillId="0" borderId="37" xfId="2" applyNumberFormat="1" applyFont="1" applyBorder="1" applyAlignment="1">
      <alignment vertical="center" shrinkToFit="1"/>
    </xf>
    <xf numFmtId="176" fontId="32" fillId="0" borderId="40" xfId="2" applyNumberFormat="1" applyFont="1" applyBorder="1" applyAlignment="1">
      <alignment vertical="center" shrinkToFit="1"/>
    </xf>
    <xf numFmtId="176" fontId="32" fillId="0" borderId="41" xfId="2" applyNumberFormat="1" applyFont="1" applyBorder="1" applyAlignment="1">
      <alignment vertical="center" shrinkToFit="1"/>
    </xf>
    <xf numFmtId="177" fontId="32" fillId="0" borderId="42" xfId="2" applyNumberFormat="1" applyFont="1" applyBorder="1" applyAlignment="1">
      <alignment vertical="center" shrinkToFit="1"/>
    </xf>
    <xf numFmtId="177" fontId="22" fillId="0" borderId="42" xfId="2" applyNumberFormat="1" applyFont="1" applyBorder="1" applyAlignment="1">
      <alignment vertical="center" shrinkToFit="1"/>
    </xf>
    <xf numFmtId="0" fontId="0" fillId="0" borderId="4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0" fillId="0" borderId="0" xfId="2" applyNumberFormat="1" applyFont="1" applyAlignment="1">
      <alignment horizontal="center" vertical="center" shrinkToFit="1"/>
    </xf>
    <xf numFmtId="176" fontId="8" fillId="0" borderId="0" xfId="2" applyNumberFormat="1" applyFont="1" applyAlignment="1">
      <alignment horizontal="center" vertical="center" shrinkToFit="1"/>
    </xf>
    <xf numFmtId="176" fontId="22" fillId="3" borderId="34" xfId="2" applyNumberFormat="1" applyFont="1" applyFill="1" applyBorder="1" applyAlignment="1">
      <alignment horizontal="center" vertical="center" shrinkToFit="1"/>
    </xf>
    <xf numFmtId="176" fontId="22" fillId="3" borderId="35" xfId="2" applyNumberFormat="1" applyFont="1" applyFill="1" applyBorder="1" applyAlignment="1">
      <alignment horizontal="center" vertical="center" shrinkToFit="1"/>
    </xf>
    <xf numFmtId="176" fontId="22" fillId="3" borderId="36" xfId="2" applyNumberFormat="1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7" fillId="5" borderId="30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23" fillId="0" borderId="24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71" xfId="0" applyFont="1" applyBorder="1" applyAlignment="1">
      <alignment horizontal="left" vertical="center" wrapText="1"/>
    </xf>
    <xf numFmtId="0" fontId="23" fillId="5" borderId="11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5" borderId="30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 wrapText="1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tabSelected="1" workbookViewId="0">
      <selection activeCell="C19" sqref="C19"/>
    </sheetView>
  </sheetViews>
  <sheetFormatPr defaultRowHeight="16.5"/>
  <cols>
    <col min="1" max="1" width="3.125" customWidth="1"/>
    <col min="2" max="2" width="15.625" customWidth="1"/>
    <col min="3" max="3" width="28" bestFit="1" customWidth="1"/>
    <col min="4" max="4" width="27.75" bestFit="1" customWidth="1"/>
    <col min="5" max="5" width="17.875" customWidth="1"/>
    <col min="6" max="6" width="15.625" customWidth="1"/>
    <col min="7" max="7" width="28" bestFit="1" customWidth="1"/>
    <col min="8" max="8" width="27.75" bestFit="1" customWidth="1"/>
    <col min="9" max="9" width="21.125" customWidth="1"/>
  </cols>
  <sheetData>
    <row r="1" spans="2:13">
      <c r="B1" s="1"/>
      <c r="C1" s="1"/>
      <c r="D1" s="1"/>
      <c r="E1" s="1"/>
      <c r="F1" s="1"/>
      <c r="G1" s="1"/>
      <c r="H1" s="1"/>
      <c r="I1" s="1"/>
    </row>
    <row r="2" spans="2:13" ht="36.75" customHeight="1">
      <c r="B2" s="203" t="s">
        <v>201</v>
      </c>
      <c r="C2" s="204"/>
      <c r="D2" s="204"/>
      <c r="E2" s="204"/>
      <c r="F2" s="204"/>
      <c r="G2" s="204"/>
      <c r="H2" s="204"/>
      <c r="I2" s="204"/>
    </row>
    <row r="3" spans="2:13" ht="17.25" thickBot="1">
      <c r="B3" s="2"/>
      <c r="C3" s="2"/>
      <c r="D3" s="2"/>
      <c r="E3" s="2"/>
      <c r="F3" s="2"/>
      <c r="G3" s="2"/>
      <c r="H3" s="2"/>
      <c r="I3" s="3" t="s">
        <v>50</v>
      </c>
    </row>
    <row r="4" spans="2:13" ht="30" customHeight="1">
      <c r="B4" s="205" t="s">
        <v>51</v>
      </c>
      <c r="C4" s="206"/>
      <c r="D4" s="206"/>
      <c r="E4" s="207"/>
      <c r="F4" s="205" t="s">
        <v>52</v>
      </c>
      <c r="G4" s="206"/>
      <c r="H4" s="206"/>
      <c r="I4" s="207"/>
    </row>
    <row r="5" spans="2:13" ht="30" customHeight="1" thickBot="1">
      <c r="B5" s="183" t="s">
        <v>190</v>
      </c>
      <c r="C5" s="184" t="s">
        <v>189</v>
      </c>
      <c r="D5" s="185" t="s">
        <v>191</v>
      </c>
      <c r="E5" s="186" t="s">
        <v>6</v>
      </c>
      <c r="F5" s="183" t="s">
        <v>192</v>
      </c>
      <c r="G5" s="184" t="s">
        <v>193</v>
      </c>
      <c r="H5" s="185" t="s">
        <v>194</v>
      </c>
      <c r="I5" s="186" t="s">
        <v>6</v>
      </c>
    </row>
    <row r="6" spans="2:13" ht="30" customHeight="1" thickTop="1">
      <c r="B6" s="187" t="s">
        <v>28</v>
      </c>
      <c r="C6" s="188">
        <f>SUM(C7:C14)</f>
        <v>931389746</v>
      </c>
      <c r="D6" s="188">
        <f>SUM(D7:D14)</f>
        <v>934706776</v>
      </c>
      <c r="E6" s="189">
        <f>D6-C6</f>
        <v>3317030</v>
      </c>
      <c r="F6" s="187" t="s">
        <v>195</v>
      </c>
      <c r="G6" s="188">
        <f>SUM(G7:G14)</f>
        <v>931389746</v>
      </c>
      <c r="H6" s="188">
        <f>SUM(H7:H14)</f>
        <v>934706776</v>
      </c>
      <c r="I6" s="189">
        <f>H6-G6</f>
        <v>3317030</v>
      </c>
    </row>
    <row r="7" spans="2:13" ht="30" customHeight="1">
      <c r="B7" s="190" t="s">
        <v>196</v>
      </c>
      <c r="C7" s="191">
        <v>2000000</v>
      </c>
      <c r="D7" s="191">
        <v>762000</v>
      </c>
      <c r="E7" s="192">
        <f t="shared" ref="E7:E11" si="0">D7-C7</f>
        <v>-1238000</v>
      </c>
      <c r="F7" s="190" t="s">
        <v>34</v>
      </c>
      <c r="G7" s="193">
        <v>549378437</v>
      </c>
      <c r="H7" s="193">
        <v>538671437</v>
      </c>
      <c r="I7" s="192">
        <f t="shared" ref="I7:I13" si="1">H7-G7</f>
        <v>-10707000</v>
      </c>
    </row>
    <row r="8" spans="2:13" ht="30" customHeight="1">
      <c r="B8" s="190" t="s">
        <v>15</v>
      </c>
      <c r="C8" s="194">
        <v>879782000</v>
      </c>
      <c r="D8" s="194">
        <v>879782000</v>
      </c>
      <c r="E8" s="192">
        <f>D8-C8</f>
        <v>0</v>
      </c>
      <c r="F8" s="190" t="s">
        <v>37</v>
      </c>
      <c r="G8" s="195">
        <v>9000000</v>
      </c>
      <c r="H8" s="195">
        <v>9590000</v>
      </c>
      <c r="I8" s="192">
        <f t="shared" si="1"/>
        <v>590000</v>
      </c>
    </row>
    <row r="9" spans="2:13" ht="30" customHeight="1">
      <c r="B9" s="190" t="s">
        <v>17</v>
      </c>
      <c r="C9" s="191">
        <v>7000000</v>
      </c>
      <c r="D9" s="191">
        <v>10200000</v>
      </c>
      <c r="E9" s="192">
        <f t="shared" si="0"/>
        <v>3200000</v>
      </c>
      <c r="F9" s="190" t="s">
        <v>39</v>
      </c>
      <c r="G9" s="195">
        <v>31996500</v>
      </c>
      <c r="H9" s="195">
        <v>41859000</v>
      </c>
      <c r="I9" s="192">
        <f t="shared" si="1"/>
        <v>9862500</v>
      </c>
    </row>
    <row r="10" spans="2:13" ht="30" customHeight="1">
      <c r="B10" s="190" t="s">
        <v>13</v>
      </c>
      <c r="C10" s="191">
        <v>42416199</v>
      </c>
      <c r="D10" s="191">
        <v>42416091</v>
      </c>
      <c r="E10" s="192">
        <f t="shared" si="0"/>
        <v>-108</v>
      </c>
      <c r="F10" s="190" t="s">
        <v>42</v>
      </c>
      <c r="G10" s="195">
        <v>2870000</v>
      </c>
      <c r="H10" s="195">
        <v>2390000</v>
      </c>
      <c r="I10" s="192">
        <f t="shared" si="1"/>
        <v>-480000</v>
      </c>
    </row>
    <row r="11" spans="2:13" ht="30" customHeight="1">
      <c r="B11" s="190" t="s">
        <v>23</v>
      </c>
      <c r="C11" s="191">
        <v>191547</v>
      </c>
      <c r="D11" s="191">
        <v>1546685</v>
      </c>
      <c r="E11" s="192">
        <f t="shared" si="0"/>
        <v>1355138</v>
      </c>
      <c r="F11" s="190" t="s">
        <v>197</v>
      </c>
      <c r="G11" s="191">
        <v>295529430</v>
      </c>
      <c r="H11" s="191">
        <v>298237530</v>
      </c>
      <c r="I11" s="192">
        <f t="shared" si="1"/>
        <v>2708100</v>
      </c>
      <c r="J11" s="201"/>
      <c r="K11" s="202"/>
      <c r="L11" s="202"/>
      <c r="M11" s="202"/>
    </row>
    <row r="12" spans="2:13" ht="30" customHeight="1">
      <c r="B12" s="196"/>
      <c r="C12" s="191"/>
      <c r="D12" s="191"/>
      <c r="E12" s="192"/>
      <c r="F12" s="190" t="s">
        <v>46</v>
      </c>
      <c r="G12" s="191">
        <v>0</v>
      </c>
      <c r="H12" s="191">
        <v>0</v>
      </c>
      <c r="I12" s="192">
        <f t="shared" si="1"/>
        <v>0</v>
      </c>
    </row>
    <row r="13" spans="2:13" ht="30" customHeight="1">
      <c r="B13" s="196"/>
      <c r="C13" s="191"/>
      <c r="D13" s="191"/>
      <c r="E13" s="192"/>
      <c r="F13" s="190" t="s">
        <v>198</v>
      </c>
      <c r="G13" s="191">
        <v>42615379</v>
      </c>
      <c r="H13" s="191">
        <v>43958809</v>
      </c>
      <c r="I13" s="192">
        <f t="shared" si="1"/>
        <v>1343430</v>
      </c>
    </row>
    <row r="14" spans="2:13" ht="30" customHeight="1" thickBot="1">
      <c r="B14" s="197"/>
      <c r="C14" s="198"/>
      <c r="D14" s="198"/>
      <c r="E14" s="199"/>
      <c r="F14" s="197"/>
      <c r="G14" s="198"/>
      <c r="H14" s="198"/>
      <c r="I14" s="200"/>
    </row>
    <row r="15" spans="2:13" ht="21.95" customHeight="1">
      <c r="B15" s="2"/>
      <c r="C15" s="2"/>
      <c r="D15" s="2"/>
      <c r="E15" s="4"/>
      <c r="G15" s="5"/>
    </row>
    <row r="16" spans="2:13" ht="21.95" customHeight="1"/>
    <row r="17" ht="21.95" customHeight="1"/>
  </sheetData>
  <mergeCells count="4">
    <mergeCell ref="J11:M11"/>
    <mergeCell ref="B2:I2"/>
    <mergeCell ref="B4:E4"/>
    <mergeCell ref="F4:I4"/>
  </mergeCells>
  <phoneticPr fontId="1" type="noConversion"/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opLeftCell="A34" zoomScaleNormal="100" workbookViewId="0">
      <selection activeCell="B1" sqref="B1:L36"/>
    </sheetView>
  </sheetViews>
  <sheetFormatPr defaultRowHeight="16.5"/>
  <cols>
    <col min="1" max="1" width="3.75" customWidth="1"/>
    <col min="2" max="3" width="3.5" bestFit="1" customWidth="1"/>
    <col min="4" max="5" width="19.25" bestFit="1" customWidth="1"/>
    <col min="6" max="6" width="18.875" bestFit="1" customWidth="1"/>
    <col min="7" max="7" width="17.875" customWidth="1"/>
    <col min="8" max="8" width="17.75" customWidth="1"/>
    <col min="9" max="9" width="59.25" bestFit="1" customWidth="1"/>
    <col min="10" max="12" width="7.75" bestFit="1" customWidth="1"/>
    <col min="14" max="14" width="26.625" customWidth="1"/>
  </cols>
  <sheetData>
    <row r="1" spans="2:14" ht="16.5" customHeight="1">
      <c r="B1" s="238" t="s">
        <v>80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spans="2:14" ht="16.5" customHeight="1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</row>
    <row r="3" spans="2:14" ht="17.25" thickBot="1">
      <c r="B3" s="143"/>
      <c r="C3" s="143"/>
      <c r="D3" s="143"/>
      <c r="E3" s="143"/>
      <c r="F3" s="143"/>
      <c r="G3" s="143"/>
      <c r="H3" s="143"/>
      <c r="I3" s="143"/>
      <c r="J3" s="237" t="s">
        <v>79</v>
      </c>
      <c r="K3" s="237"/>
      <c r="L3" s="237"/>
    </row>
    <row r="4" spans="2:14" ht="21.95" customHeight="1">
      <c r="B4" s="229" t="s">
        <v>14</v>
      </c>
      <c r="C4" s="230"/>
      <c r="D4" s="230"/>
      <c r="E4" s="231"/>
      <c r="F4" s="232" t="s">
        <v>81</v>
      </c>
      <c r="G4" s="232" t="s">
        <v>82</v>
      </c>
      <c r="H4" s="232" t="s">
        <v>6</v>
      </c>
      <c r="I4" s="232" t="s">
        <v>29</v>
      </c>
      <c r="J4" s="239" t="s">
        <v>30</v>
      </c>
      <c r="K4" s="230"/>
      <c r="L4" s="240"/>
    </row>
    <row r="5" spans="2:14" ht="21.95" customHeight="1" thickBot="1">
      <c r="B5" s="144" t="s">
        <v>0</v>
      </c>
      <c r="C5" s="145" t="s">
        <v>1</v>
      </c>
      <c r="D5" s="145" t="s">
        <v>2</v>
      </c>
      <c r="E5" s="145" t="s">
        <v>3</v>
      </c>
      <c r="F5" s="233"/>
      <c r="G5" s="233"/>
      <c r="H5" s="233"/>
      <c r="I5" s="233"/>
      <c r="J5" s="146" t="s">
        <v>31</v>
      </c>
      <c r="K5" s="146" t="s">
        <v>32</v>
      </c>
      <c r="L5" s="147" t="s">
        <v>33</v>
      </c>
    </row>
    <row r="6" spans="2:14" ht="24.95" customHeight="1" thickTop="1">
      <c r="B6" s="234" t="s">
        <v>28</v>
      </c>
      <c r="C6" s="235"/>
      <c r="D6" s="235"/>
      <c r="E6" s="236"/>
      <c r="F6" s="41">
        <f>F7+F11+F16+F23+F31</f>
        <v>931389746</v>
      </c>
      <c r="G6" s="41">
        <f>G7+G11+G16+G23+G31</f>
        <v>934706776</v>
      </c>
      <c r="H6" s="42">
        <f>G6-F6</f>
        <v>3317030</v>
      </c>
      <c r="I6" s="43"/>
      <c r="J6" s="44"/>
      <c r="K6" s="44"/>
      <c r="L6" s="45"/>
    </row>
    <row r="7" spans="2:14" ht="24.95" customHeight="1">
      <c r="B7" s="226" t="s">
        <v>48</v>
      </c>
      <c r="C7" s="227"/>
      <c r="D7" s="227"/>
      <c r="E7" s="227"/>
      <c r="F7" s="73">
        <f>F8</f>
        <v>2000000</v>
      </c>
      <c r="G7" s="73">
        <f>G8</f>
        <v>762000</v>
      </c>
      <c r="H7" s="73">
        <f>G7-F7</f>
        <v>-1238000</v>
      </c>
      <c r="I7" s="20"/>
      <c r="J7" s="21"/>
      <c r="K7" s="21"/>
      <c r="L7" s="22"/>
    </row>
    <row r="8" spans="2:14" ht="24.95" customHeight="1">
      <c r="B8" s="212"/>
      <c r="C8" s="228" t="s">
        <v>49</v>
      </c>
      <c r="D8" s="228"/>
      <c r="E8" s="228"/>
      <c r="F8" s="75">
        <f>F9+F10</f>
        <v>2000000</v>
      </c>
      <c r="G8" s="75">
        <f>G9+G10</f>
        <v>762000</v>
      </c>
      <c r="H8" s="75">
        <f t="shared" ref="H8" si="0">H9+H10</f>
        <v>-1238000</v>
      </c>
      <c r="I8" s="23"/>
      <c r="J8" s="21"/>
      <c r="K8" s="21"/>
      <c r="L8" s="22"/>
      <c r="N8" s="149"/>
    </row>
    <row r="9" spans="2:14" ht="24.95" customHeight="1">
      <c r="B9" s="213"/>
      <c r="C9" s="138"/>
      <c r="D9" s="138" t="s">
        <v>73</v>
      </c>
      <c r="E9" s="138" t="s">
        <v>73</v>
      </c>
      <c r="F9" s="6">
        <v>2000000</v>
      </c>
      <c r="G9" s="6">
        <v>762000</v>
      </c>
      <c r="H9" s="139">
        <f>G9-F9</f>
        <v>-1238000</v>
      </c>
      <c r="I9" s="150" t="s">
        <v>83</v>
      </c>
      <c r="J9" s="24"/>
      <c r="K9" s="21"/>
      <c r="L9" s="22"/>
    </row>
    <row r="10" spans="2:14" ht="24.95" customHeight="1">
      <c r="B10" s="214"/>
      <c r="C10" s="49"/>
      <c r="D10" s="47" t="s">
        <v>67</v>
      </c>
      <c r="E10" s="47" t="s">
        <v>67</v>
      </c>
      <c r="F10" s="74"/>
      <c r="G10" s="74"/>
      <c r="H10" s="79">
        <f>G10-F10</f>
        <v>0</v>
      </c>
      <c r="I10" s="25"/>
      <c r="J10" s="24"/>
      <c r="K10" s="21"/>
      <c r="L10" s="22"/>
    </row>
    <row r="11" spans="2:14" ht="24.95" customHeight="1">
      <c r="B11" s="208" t="s">
        <v>15</v>
      </c>
      <c r="C11" s="209"/>
      <c r="D11" s="209"/>
      <c r="E11" s="210"/>
      <c r="F11" s="46">
        <f>F12</f>
        <v>879782000</v>
      </c>
      <c r="G11" s="73">
        <v>879782000</v>
      </c>
      <c r="H11" s="46">
        <f>G11-F11</f>
        <v>0</v>
      </c>
      <c r="I11" s="20"/>
      <c r="J11" s="21"/>
      <c r="K11" s="26"/>
      <c r="L11" s="27"/>
    </row>
    <row r="12" spans="2:14" ht="24.95" customHeight="1">
      <c r="B12" s="212"/>
      <c r="C12" s="211" t="s">
        <v>4</v>
      </c>
      <c r="D12" s="211"/>
      <c r="E12" s="211"/>
      <c r="F12" s="48">
        <f>F13+F14+F15</f>
        <v>879782000</v>
      </c>
      <c r="G12" s="30">
        <v>879782000</v>
      </c>
      <c r="H12" s="51">
        <f t="shared" ref="H12" si="1">H13+H14+H15</f>
        <v>0</v>
      </c>
      <c r="I12" s="30"/>
      <c r="J12" s="28"/>
      <c r="K12" s="28"/>
      <c r="L12" s="29"/>
    </row>
    <row r="13" spans="2:14" ht="24.95" customHeight="1">
      <c r="B13" s="213"/>
      <c r="C13" s="225"/>
      <c r="D13" s="50" t="s">
        <v>16</v>
      </c>
      <c r="E13" s="53" t="s">
        <v>16</v>
      </c>
      <c r="F13" s="75">
        <v>412141000</v>
      </c>
      <c r="G13" s="75">
        <v>412141000</v>
      </c>
      <c r="H13" s="54">
        <f>G13-F13</f>
        <v>0</v>
      </c>
      <c r="I13" s="30"/>
      <c r="J13" s="31"/>
      <c r="K13" s="31"/>
      <c r="L13" s="32"/>
    </row>
    <row r="14" spans="2:14" ht="24.95" customHeight="1">
      <c r="B14" s="213"/>
      <c r="C14" s="225"/>
      <c r="D14" s="50" t="s">
        <v>7</v>
      </c>
      <c r="E14" s="53" t="s">
        <v>8</v>
      </c>
      <c r="F14" s="75">
        <v>303186000</v>
      </c>
      <c r="G14" s="75">
        <v>303186000</v>
      </c>
      <c r="H14" s="54">
        <f>G14-F14</f>
        <v>0</v>
      </c>
      <c r="I14" s="30"/>
      <c r="J14" s="31"/>
      <c r="K14" s="31"/>
      <c r="L14" s="32"/>
    </row>
    <row r="15" spans="2:14" ht="17.25">
      <c r="B15" s="214"/>
      <c r="C15" s="225"/>
      <c r="D15" s="50" t="s">
        <v>9</v>
      </c>
      <c r="E15" s="53" t="s">
        <v>10</v>
      </c>
      <c r="F15" s="75">
        <v>164455000</v>
      </c>
      <c r="G15" s="75">
        <v>164455000</v>
      </c>
      <c r="H15" s="55">
        <f>G15-F15</f>
        <v>0</v>
      </c>
      <c r="I15" s="30"/>
      <c r="J15" s="31"/>
      <c r="K15" s="31"/>
      <c r="L15" s="32"/>
    </row>
    <row r="16" spans="2:14" ht="24.95" customHeight="1">
      <c r="B16" s="208" t="s">
        <v>17</v>
      </c>
      <c r="C16" s="215"/>
      <c r="D16" s="215"/>
      <c r="E16" s="216"/>
      <c r="F16" s="56">
        <f>F17</f>
        <v>7000000</v>
      </c>
      <c r="G16" s="56">
        <f>G17</f>
        <v>10200000</v>
      </c>
      <c r="H16" s="57">
        <f>G16-F16</f>
        <v>3200000</v>
      </c>
      <c r="I16" s="33"/>
      <c r="J16" s="31"/>
      <c r="K16" s="31"/>
      <c r="L16" s="34"/>
    </row>
    <row r="17" spans="2:14" ht="24.95" customHeight="1">
      <c r="B17" s="212"/>
      <c r="C17" s="217" t="s">
        <v>18</v>
      </c>
      <c r="D17" s="218"/>
      <c r="E17" s="219"/>
      <c r="F17" s="58">
        <f>F18+F19</f>
        <v>7000000</v>
      </c>
      <c r="G17" s="58">
        <f>G18+G19</f>
        <v>10200000</v>
      </c>
      <c r="H17" s="59">
        <f t="shared" ref="H17" si="2">H18+H19</f>
        <v>3200000</v>
      </c>
      <c r="I17" s="35"/>
      <c r="J17" s="31"/>
      <c r="K17" s="31"/>
      <c r="L17" s="32"/>
    </row>
    <row r="18" spans="2:14" ht="51.75">
      <c r="B18" s="213"/>
      <c r="C18" s="220"/>
      <c r="D18" s="60" t="s">
        <v>5</v>
      </c>
      <c r="E18" s="61" t="s">
        <v>84</v>
      </c>
      <c r="F18" s="58">
        <v>7000000</v>
      </c>
      <c r="G18" s="58">
        <v>10200000</v>
      </c>
      <c r="H18" s="62">
        <f t="shared" ref="H18:H23" si="3">G18-F18</f>
        <v>3200000</v>
      </c>
      <c r="I18" s="17" t="s">
        <v>85</v>
      </c>
      <c r="J18" s="36"/>
      <c r="K18" s="31"/>
      <c r="L18" s="32"/>
    </row>
    <row r="19" spans="2:14" ht="24.95" customHeight="1">
      <c r="B19" s="214"/>
      <c r="C19" s="221"/>
      <c r="D19" s="60" t="s">
        <v>11</v>
      </c>
      <c r="E19" s="61" t="s">
        <v>12</v>
      </c>
      <c r="F19" s="58">
        <v>0</v>
      </c>
      <c r="G19" s="58"/>
      <c r="H19" s="76">
        <f t="shared" si="3"/>
        <v>0</v>
      </c>
      <c r="I19" s="37"/>
      <c r="J19" s="36"/>
      <c r="K19" s="31"/>
      <c r="L19" s="32"/>
    </row>
    <row r="20" spans="2:14" ht="24.95" customHeight="1">
      <c r="B20" s="208" t="s">
        <v>68</v>
      </c>
      <c r="C20" s="215"/>
      <c r="D20" s="215"/>
      <c r="E20" s="216"/>
      <c r="F20" s="80">
        <f>F21</f>
        <v>0</v>
      </c>
      <c r="G20" s="80">
        <v>0</v>
      </c>
      <c r="H20" s="80">
        <f t="shared" si="3"/>
        <v>0</v>
      </c>
      <c r="I20" s="6"/>
      <c r="J20" s="71"/>
      <c r="K20" s="71"/>
      <c r="L20" s="29"/>
    </row>
    <row r="21" spans="2:14" ht="24.95" customHeight="1">
      <c r="B21" s="212"/>
      <c r="C21" s="217" t="s">
        <v>68</v>
      </c>
      <c r="D21" s="218"/>
      <c r="E21" s="219"/>
      <c r="F21" s="76">
        <f>F22</f>
        <v>0</v>
      </c>
      <c r="G21" s="76">
        <v>0</v>
      </c>
      <c r="H21" s="76">
        <f t="shared" si="3"/>
        <v>0</v>
      </c>
      <c r="I21" s="6"/>
      <c r="J21" s="71"/>
      <c r="K21" s="71"/>
      <c r="L21" s="29"/>
    </row>
    <row r="22" spans="2:14" ht="24.95" customHeight="1">
      <c r="B22" s="214"/>
      <c r="C22" s="52"/>
      <c r="D22" s="50" t="s">
        <v>68</v>
      </c>
      <c r="E22" s="53" t="s">
        <v>68</v>
      </c>
      <c r="F22" s="76"/>
      <c r="G22" s="76"/>
      <c r="H22" s="76">
        <f t="shared" si="3"/>
        <v>0</v>
      </c>
      <c r="I22" s="6"/>
      <c r="J22" s="71"/>
      <c r="K22" s="71"/>
      <c r="L22" s="29"/>
    </row>
    <row r="23" spans="2:14" ht="24.95" customHeight="1">
      <c r="B23" s="208" t="s">
        <v>13</v>
      </c>
      <c r="C23" s="215"/>
      <c r="D23" s="215"/>
      <c r="E23" s="216"/>
      <c r="F23" s="46">
        <f>F24</f>
        <v>42416199</v>
      </c>
      <c r="G23" s="46">
        <f>G24</f>
        <v>42416091</v>
      </c>
      <c r="H23" s="63">
        <f t="shared" si="3"/>
        <v>-108</v>
      </c>
      <c r="I23" s="20"/>
      <c r="J23" s="31"/>
      <c r="K23" s="31"/>
      <c r="L23" s="34"/>
    </row>
    <row r="24" spans="2:14" ht="24.95" customHeight="1">
      <c r="B24" s="212"/>
      <c r="C24" s="217" t="s">
        <v>13</v>
      </c>
      <c r="D24" s="218"/>
      <c r="E24" s="219"/>
      <c r="F24" s="30">
        <f t="shared" ref="F24:G24" si="4">F25+F26</f>
        <v>42416199</v>
      </c>
      <c r="G24" s="30">
        <f t="shared" si="4"/>
        <v>42416091</v>
      </c>
      <c r="H24" s="48">
        <f t="shared" ref="H24" si="5">H25+H26</f>
        <v>-108</v>
      </c>
      <c r="I24" s="38"/>
      <c r="J24" s="28"/>
      <c r="K24" s="28"/>
      <c r="L24" s="29"/>
    </row>
    <row r="25" spans="2:14" ht="34.5">
      <c r="B25" s="213"/>
      <c r="C25" s="220"/>
      <c r="D25" s="50" t="s">
        <v>19</v>
      </c>
      <c r="E25" s="50" t="s">
        <v>20</v>
      </c>
      <c r="F25" s="30">
        <v>42414926</v>
      </c>
      <c r="G25" s="30">
        <v>42414926</v>
      </c>
      <c r="H25" s="30">
        <f t="shared" ref="H25:H35" si="6">G25-F25</f>
        <v>0</v>
      </c>
      <c r="I25" s="40" t="s">
        <v>78</v>
      </c>
      <c r="J25" s="28"/>
      <c r="K25" s="28"/>
      <c r="L25" s="29"/>
      <c r="N25" s="180"/>
    </row>
    <row r="26" spans="2:14" ht="26.25" customHeight="1">
      <c r="B26" s="214"/>
      <c r="C26" s="221"/>
      <c r="D26" s="50" t="s">
        <v>21</v>
      </c>
      <c r="E26" s="50" t="s">
        <v>22</v>
      </c>
      <c r="F26" s="30">
        <v>1273</v>
      </c>
      <c r="G26" s="30">
        <v>1165</v>
      </c>
      <c r="H26" s="64">
        <f t="shared" si="6"/>
        <v>-108</v>
      </c>
      <c r="I26" s="75" t="s">
        <v>86</v>
      </c>
      <c r="J26" s="39"/>
      <c r="K26" s="28"/>
      <c r="L26" s="29"/>
    </row>
    <row r="27" spans="2:14" ht="24.95" customHeight="1">
      <c r="B27" s="208" t="s">
        <v>69</v>
      </c>
      <c r="C27" s="215"/>
      <c r="D27" s="215"/>
      <c r="E27" s="216"/>
      <c r="F27" s="77">
        <f>F28</f>
        <v>0</v>
      </c>
      <c r="G27" s="77">
        <v>0</v>
      </c>
      <c r="H27" s="77">
        <f t="shared" si="6"/>
        <v>0</v>
      </c>
      <c r="I27" s="6"/>
      <c r="J27" s="71"/>
      <c r="K27" s="71"/>
      <c r="L27" s="29"/>
    </row>
    <row r="28" spans="2:14" ht="24.95" customHeight="1">
      <c r="B28" s="212"/>
      <c r="C28" s="217" t="s">
        <v>69</v>
      </c>
      <c r="D28" s="218"/>
      <c r="E28" s="219"/>
      <c r="F28" s="30">
        <f>F29+F30</f>
        <v>0</v>
      </c>
      <c r="G28" s="30">
        <v>0</v>
      </c>
      <c r="H28" s="30">
        <f t="shared" si="6"/>
        <v>0</v>
      </c>
      <c r="I28" s="6"/>
      <c r="J28" s="71"/>
      <c r="K28" s="71"/>
      <c r="L28" s="29"/>
    </row>
    <row r="29" spans="2:14" ht="24.95" customHeight="1">
      <c r="B29" s="213"/>
      <c r="C29" s="220"/>
      <c r="D29" s="50" t="s">
        <v>70</v>
      </c>
      <c r="E29" s="50" t="s">
        <v>70</v>
      </c>
      <c r="F29" s="30"/>
      <c r="G29" s="30"/>
      <c r="H29" s="30">
        <f t="shared" si="6"/>
        <v>0</v>
      </c>
      <c r="I29" s="6"/>
      <c r="J29" s="71"/>
      <c r="K29" s="71"/>
      <c r="L29" s="29"/>
    </row>
    <row r="30" spans="2:14" ht="24.95" customHeight="1">
      <c r="B30" s="214"/>
      <c r="C30" s="221"/>
      <c r="D30" s="50" t="s">
        <v>71</v>
      </c>
      <c r="E30" s="50" t="s">
        <v>71</v>
      </c>
      <c r="F30" s="30"/>
      <c r="G30" s="30"/>
      <c r="H30" s="30">
        <f t="shared" si="6"/>
        <v>0</v>
      </c>
      <c r="I30" s="6"/>
      <c r="J30" s="71"/>
      <c r="K30" s="71"/>
      <c r="L30" s="29"/>
      <c r="N30" s="182"/>
    </row>
    <row r="31" spans="2:14" ht="24.95" customHeight="1">
      <c r="B31" s="208" t="s">
        <v>23</v>
      </c>
      <c r="C31" s="215"/>
      <c r="D31" s="215"/>
      <c r="E31" s="216"/>
      <c r="F31" s="63">
        <f>F32</f>
        <v>191547</v>
      </c>
      <c r="G31" s="63">
        <f>G32</f>
        <v>1546685</v>
      </c>
      <c r="H31" s="63">
        <f t="shared" si="6"/>
        <v>1355138</v>
      </c>
      <c r="I31" s="38"/>
      <c r="J31" s="40"/>
      <c r="K31" s="28"/>
      <c r="L31" s="29"/>
    </row>
    <row r="32" spans="2:14" ht="24.95" customHeight="1">
      <c r="B32" s="212"/>
      <c r="C32" s="217" t="s">
        <v>24</v>
      </c>
      <c r="D32" s="218"/>
      <c r="E32" s="219"/>
      <c r="F32" s="30">
        <f>-F33+F34+F35</f>
        <v>191547</v>
      </c>
      <c r="G32" s="30">
        <f>-G33+G34+G35</f>
        <v>1546685</v>
      </c>
      <c r="H32" s="48">
        <f t="shared" si="6"/>
        <v>1355138</v>
      </c>
      <c r="I32" s="38"/>
      <c r="J32" s="28"/>
      <c r="K32" s="28"/>
      <c r="L32" s="29"/>
    </row>
    <row r="33" spans="2:14" ht="24.95" customHeight="1">
      <c r="B33" s="213"/>
      <c r="C33" s="220"/>
      <c r="D33" s="50" t="s">
        <v>72</v>
      </c>
      <c r="E33" s="50" t="s">
        <v>72</v>
      </c>
      <c r="F33" s="30"/>
      <c r="G33" s="30"/>
      <c r="H33" s="77">
        <f t="shared" si="6"/>
        <v>0</v>
      </c>
      <c r="I33" s="23"/>
      <c r="J33" s="71"/>
      <c r="K33" s="71"/>
      <c r="L33" s="29"/>
    </row>
    <row r="34" spans="2:14" ht="224.25">
      <c r="B34" s="213"/>
      <c r="C34" s="223"/>
      <c r="D34" s="50" t="s">
        <v>25</v>
      </c>
      <c r="E34" s="50" t="s">
        <v>25</v>
      </c>
      <c r="F34" s="6">
        <v>176000</v>
      </c>
      <c r="G34" s="6">
        <v>164000</v>
      </c>
      <c r="H34" s="48">
        <f t="shared" si="6"/>
        <v>-12000</v>
      </c>
      <c r="I34" s="16" t="s">
        <v>61</v>
      </c>
      <c r="J34" s="65"/>
      <c r="K34" s="40"/>
      <c r="L34" s="66"/>
      <c r="N34" s="180"/>
    </row>
    <row r="35" spans="2:14" ht="104.25" thickBot="1">
      <c r="B35" s="222"/>
      <c r="C35" s="224"/>
      <c r="D35" s="67" t="s">
        <v>26</v>
      </c>
      <c r="E35" s="68" t="s">
        <v>27</v>
      </c>
      <c r="F35" s="78">
        <v>15547</v>
      </c>
      <c r="G35" s="78">
        <v>1382685</v>
      </c>
      <c r="H35" s="148">
        <f t="shared" si="6"/>
        <v>1367138</v>
      </c>
      <c r="I35" s="69" t="s">
        <v>179</v>
      </c>
      <c r="J35" s="69"/>
      <c r="K35" s="69"/>
      <c r="L35" s="70"/>
      <c r="N35" s="181"/>
    </row>
  </sheetData>
  <mergeCells count="35">
    <mergeCell ref="J3:L3"/>
    <mergeCell ref="B1:L2"/>
    <mergeCell ref="J4:L4"/>
    <mergeCell ref="I4:I5"/>
    <mergeCell ref="G4:G5"/>
    <mergeCell ref="H4:H5"/>
    <mergeCell ref="B7:E7"/>
    <mergeCell ref="C8:E8"/>
    <mergeCell ref="B8:B10"/>
    <mergeCell ref="B4:E4"/>
    <mergeCell ref="F4:F5"/>
    <mergeCell ref="B6:E6"/>
    <mergeCell ref="C33:C35"/>
    <mergeCell ref="B20:E20"/>
    <mergeCell ref="C21:E21"/>
    <mergeCell ref="C13:C15"/>
    <mergeCell ref="B16:E16"/>
    <mergeCell ref="C25:C26"/>
    <mergeCell ref="B24:B26"/>
    <mergeCell ref="B11:E11"/>
    <mergeCell ref="C12:E12"/>
    <mergeCell ref="B12:B15"/>
    <mergeCell ref="B31:E31"/>
    <mergeCell ref="C32:E32"/>
    <mergeCell ref="B21:B22"/>
    <mergeCell ref="B27:E27"/>
    <mergeCell ref="C28:E28"/>
    <mergeCell ref="B28:B30"/>
    <mergeCell ref="C29:C30"/>
    <mergeCell ref="B32:B35"/>
    <mergeCell ref="B17:B19"/>
    <mergeCell ref="C17:E17"/>
    <mergeCell ref="C18:C19"/>
    <mergeCell ref="B23:E23"/>
    <mergeCell ref="C24:E24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90"/>
  <sheetViews>
    <sheetView workbookViewId="0">
      <selection activeCell="M2" sqref="M2"/>
    </sheetView>
  </sheetViews>
  <sheetFormatPr defaultRowHeight="16.5"/>
  <cols>
    <col min="1" max="1" width="3.625" style="7" customWidth="1"/>
    <col min="2" max="2" width="3.625" style="7" bestFit="1" customWidth="1"/>
    <col min="3" max="3" width="7.375" style="7" bestFit="1" customWidth="1"/>
    <col min="4" max="4" width="23.25" style="7" customWidth="1"/>
    <col min="5" max="5" width="25.25" style="7" customWidth="1"/>
    <col min="6" max="6" width="19.875" style="7" bestFit="1" customWidth="1"/>
    <col min="7" max="7" width="18.5" style="7" customWidth="1"/>
    <col min="8" max="8" width="15" style="7" customWidth="1"/>
    <col min="9" max="9" width="77.625" style="7" customWidth="1"/>
    <col min="10" max="12" width="7.75" style="7" bestFit="1" customWidth="1"/>
    <col min="13" max="16384" width="9" style="7"/>
  </cols>
  <sheetData>
    <row r="1" spans="2:12" ht="16.5" customHeight="1">
      <c r="B1" s="250" t="s">
        <v>87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</row>
    <row r="2" spans="2:12" ht="28.5" customHeight="1"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2:12" ht="18" customHeight="1" thickBot="1">
      <c r="B3" s="142"/>
      <c r="C3" s="142"/>
      <c r="D3" s="142"/>
      <c r="E3" s="142"/>
      <c r="F3" s="142"/>
      <c r="G3" s="142"/>
      <c r="H3" s="142"/>
      <c r="I3" s="142"/>
      <c r="J3" s="237" t="s">
        <v>88</v>
      </c>
      <c r="K3" s="237"/>
      <c r="L3" s="237"/>
    </row>
    <row r="4" spans="2:12" ht="21.95" customHeight="1">
      <c r="B4" s="245" t="s">
        <v>14</v>
      </c>
      <c r="C4" s="246"/>
      <c r="D4" s="246"/>
      <c r="E4" s="247"/>
      <c r="F4" s="248" t="s">
        <v>89</v>
      </c>
      <c r="G4" s="248" t="s">
        <v>82</v>
      </c>
      <c r="H4" s="248" t="s">
        <v>6</v>
      </c>
      <c r="I4" s="248" t="s">
        <v>29</v>
      </c>
      <c r="J4" s="251" t="s">
        <v>90</v>
      </c>
      <c r="K4" s="246"/>
      <c r="L4" s="252"/>
    </row>
    <row r="5" spans="2:12" ht="21.95" customHeight="1" thickBot="1">
      <c r="B5" s="81" t="s">
        <v>0</v>
      </c>
      <c r="C5" s="153" t="s">
        <v>1</v>
      </c>
      <c r="D5" s="153" t="s">
        <v>2</v>
      </c>
      <c r="E5" s="153" t="s">
        <v>3</v>
      </c>
      <c r="F5" s="249"/>
      <c r="G5" s="249"/>
      <c r="H5" s="249"/>
      <c r="I5" s="249"/>
      <c r="J5" s="82" t="s">
        <v>31</v>
      </c>
      <c r="K5" s="82" t="s">
        <v>91</v>
      </c>
      <c r="L5" s="83" t="s">
        <v>33</v>
      </c>
    </row>
    <row r="6" spans="2:12" ht="24.95" customHeight="1" thickTop="1">
      <c r="B6" s="234" t="s">
        <v>92</v>
      </c>
      <c r="C6" s="235"/>
      <c r="D6" s="235"/>
      <c r="E6" s="236"/>
      <c r="F6" s="117">
        <f>F7+F37+F43+F71+F74+F77+F81+F84</f>
        <v>931389746</v>
      </c>
      <c r="G6" s="117">
        <f>G7+G37+G43+G71+G74+G77+G81+G84</f>
        <v>934706776</v>
      </c>
      <c r="H6" s="84">
        <f t="shared" ref="H6:H23" si="0">G6-F6</f>
        <v>3317030</v>
      </c>
      <c r="I6" s="43"/>
      <c r="J6" s="44"/>
      <c r="K6" s="44"/>
      <c r="L6" s="45"/>
    </row>
    <row r="7" spans="2:12" ht="24.95" customHeight="1">
      <c r="B7" s="208" t="s">
        <v>93</v>
      </c>
      <c r="C7" s="215"/>
      <c r="D7" s="215"/>
      <c r="E7" s="216"/>
      <c r="F7" s="73">
        <f>F8+F24+F28</f>
        <v>590374937</v>
      </c>
      <c r="G7" s="73">
        <f>G8+G24+G28</f>
        <v>590120437</v>
      </c>
      <c r="H7" s="46">
        <f t="shared" si="0"/>
        <v>-254500</v>
      </c>
      <c r="I7" s="20"/>
      <c r="J7" s="21"/>
      <c r="K7" s="21"/>
      <c r="L7" s="22"/>
    </row>
    <row r="8" spans="2:12" ht="24.95" customHeight="1">
      <c r="B8" s="85"/>
      <c r="C8" s="217" t="s">
        <v>94</v>
      </c>
      <c r="D8" s="218"/>
      <c r="E8" s="219"/>
      <c r="F8" s="48">
        <f>F9+F10+F20+F21+F22+F23</f>
        <v>549378437</v>
      </c>
      <c r="G8" s="48">
        <f>G9+G10+G20+G21+G22+G23</f>
        <v>538671437</v>
      </c>
      <c r="H8" s="86">
        <f t="shared" si="0"/>
        <v>-10707000</v>
      </c>
      <c r="I8" s="38"/>
      <c r="J8" s="40"/>
      <c r="K8" s="40"/>
      <c r="L8" s="66"/>
    </row>
    <row r="9" spans="2:12" ht="24.95" customHeight="1">
      <c r="B9" s="87"/>
      <c r="C9" s="72"/>
      <c r="D9" s="151" t="s">
        <v>95</v>
      </c>
      <c r="E9" s="53" t="s">
        <v>95</v>
      </c>
      <c r="F9" s="75">
        <v>395718437</v>
      </c>
      <c r="G9" s="75">
        <v>392649437</v>
      </c>
      <c r="H9" s="88">
        <f t="shared" si="0"/>
        <v>-3069000</v>
      </c>
      <c r="I9" s="20"/>
      <c r="J9" s="89"/>
      <c r="K9" s="89"/>
      <c r="L9" s="34"/>
    </row>
    <row r="10" spans="2:12" ht="24.95" customHeight="1">
      <c r="B10" s="87"/>
      <c r="C10" s="90"/>
      <c r="D10" s="151" t="s">
        <v>96</v>
      </c>
      <c r="E10" s="53"/>
      <c r="F10" s="30">
        <f>F11+F12+F13+F14+F15+F16+F17+F18+F19</f>
        <v>59219700</v>
      </c>
      <c r="G10" s="30">
        <f>G11+G12+G13+G14+G15+G16+G17+G18+G19</f>
        <v>52276000</v>
      </c>
      <c r="H10" s="88">
        <f t="shared" si="0"/>
        <v>-6943700</v>
      </c>
      <c r="I10" s="20"/>
      <c r="J10" s="89"/>
      <c r="K10" s="89"/>
      <c r="L10" s="34"/>
    </row>
    <row r="11" spans="2:12" ht="24.95" customHeight="1">
      <c r="B11" s="87"/>
      <c r="C11" s="90"/>
      <c r="D11" s="91"/>
      <c r="E11" s="53" t="s">
        <v>97</v>
      </c>
      <c r="F11" s="75">
        <v>9804000</v>
      </c>
      <c r="G11" s="75">
        <v>7649000</v>
      </c>
      <c r="H11" s="92">
        <f t="shared" si="0"/>
        <v>-2155000</v>
      </c>
      <c r="I11" s="8" t="s">
        <v>98</v>
      </c>
      <c r="J11" s="93"/>
      <c r="K11" s="89"/>
      <c r="L11" s="34"/>
    </row>
    <row r="12" spans="2:12" ht="24.95" customHeight="1">
      <c r="B12" s="87"/>
      <c r="C12" s="90"/>
      <c r="D12" s="94"/>
      <c r="E12" s="53" t="s">
        <v>99</v>
      </c>
      <c r="F12" s="75">
        <v>2525700</v>
      </c>
      <c r="G12" s="75">
        <v>1550000</v>
      </c>
      <c r="H12" s="92">
        <f t="shared" si="0"/>
        <v>-975700</v>
      </c>
      <c r="I12" s="9" t="s">
        <v>100</v>
      </c>
      <c r="J12" s="93"/>
      <c r="K12" s="89"/>
      <c r="L12" s="34"/>
    </row>
    <row r="13" spans="2:12" ht="24.95" customHeight="1">
      <c r="B13" s="87"/>
      <c r="C13" s="90"/>
      <c r="D13" s="94"/>
      <c r="E13" s="53" t="s">
        <v>54</v>
      </c>
      <c r="F13" s="75">
        <v>11030000</v>
      </c>
      <c r="G13" s="75">
        <v>9057000</v>
      </c>
      <c r="H13" s="92">
        <f t="shared" si="0"/>
        <v>-1973000</v>
      </c>
      <c r="I13" s="9" t="s">
        <v>101</v>
      </c>
      <c r="J13" s="93"/>
      <c r="K13" s="89"/>
      <c r="L13" s="34"/>
    </row>
    <row r="14" spans="2:12" ht="24.95" customHeight="1">
      <c r="B14" s="87"/>
      <c r="C14" s="90"/>
      <c r="D14" s="94"/>
      <c r="E14" s="53" t="s">
        <v>55</v>
      </c>
      <c r="F14" s="75">
        <v>5880000</v>
      </c>
      <c r="G14" s="75">
        <v>4840000</v>
      </c>
      <c r="H14" s="92">
        <f t="shared" si="0"/>
        <v>-1040000</v>
      </c>
      <c r="I14" s="9" t="s">
        <v>102</v>
      </c>
      <c r="J14" s="93"/>
      <c r="K14" s="89"/>
      <c r="L14" s="34"/>
    </row>
    <row r="15" spans="2:12" ht="24.95" customHeight="1">
      <c r="B15" s="87"/>
      <c r="C15" s="90"/>
      <c r="D15" s="94"/>
      <c r="E15" s="53" t="s">
        <v>62</v>
      </c>
      <c r="F15" s="75">
        <v>4030000</v>
      </c>
      <c r="G15" s="75">
        <v>3440000</v>
      </c>
      <c r="H15" s="92">
        <f t="shared" si="0"/>
        <v>-590000</v>
      </c>
      <c r="I15" s="9" t="s">
        <v>103</v>
      </c>
      <c r="J15" s="93"/>
      <c r="K15" s="89"/>
      <c r="L15" s="34"/>
    </row>
    <row r="16" spans="2:12" ht="24.95" customHeight="1">
      <c r="B16" s="87"/>
      <c r="C16" s="90"/>
      <c r="D16" s="94"/>
      <c r="E16" s="53" t="s">
        <v>57</v>
      </c>
      <c r="F16" s="75">
        <v>11070000</v>
      </c>
      <c r="G16" s="75">
        <v>11070000</v>
      </c>
      <c r="H16" s="92">
        <f t="shared" si="0"/>
        <v>0</v>
      </c>
      <c r="I16" s="9" t="s">
        <v>104</v>
      </c>
      <c r="J16" s="93"/>
      <c r="K16" s="89"/>
      <c r="L16" s="34"/>
    </row>
    <row r="17" spans="2:12" ht="24.95" customHeight="1">
      <c r="B17" s="87"/>
      <c r="C17" s="90"/>
      <c r="D17" s="94"/>
      <c r="E17" s="53" t="s">
        <v>58</v>
      </c>
      <c r="F17" s="120">
        <v>9180000</v>
      </c>
      <c r="G17" s="120">
        <v>9180000</v>
      </c>
      <c r="H17" s="157">
        <f t="shared" si="0"/>
        <v>0</v>
      </c>
      <c r="I17" s="121" t="s">
        <v>105</v>
      </c>
      <c r="J17" s="93"/>
      <c r="K17" s="89"/>
      <c r="L17" s="34"/>
    </row>
    <row r="18" spans="2:12" ht="24.95" customHeight="1">
      <c r="B18" s="87"/>
      <c r="C18" s="90"/>
      <c r="D18" s="94"/>
      <c r="E18" s="53" t="s">
        <v>106</v>
      </c>
      <c r="F18" s="75">
        <v>3500000</v>
      </c>
      <c r="G18" s="75">
        <v>3410000</v>
      </c>
      <c r="H18" s="92">
        <f t="shared" si="0"/>
        <v>-90000</v>
      </c>
      <c r="I18" s="9" t="s">
        <v>107</v>
      </c>
      <c r="J18" s="93"/>
      <c r="K18" s="89"/>
      <c r="L18" s="34"/>
    </row>
    <row r="19" spans="2:12" ht="24.95" customHeight="1">
      <c r="B19" s="87"/>
      <c r="C19" s="90"/>
      <c r="D19" s="60"/>
      <c r="E19" s="53" t="s">
        <v>56</v>
      </c>
      <c r="F19" s="119">
        <v>2200000</v>
      </c>
      <c r="G19" s="119">
        <v>2080000</v>
      </c>
      <c r="H19" s="92">
        <f t="shared" si="0"/>
        <v>-120000</v>
      </c>
      <c r="I19" s="9" t="s">
        <v>108</v>
      </c>
      <c r="J19" s="93"/>
      <c r="K19" s="89"/>
      <c r="L19" s="34"/>
    </row>
    <row r="20" spans="2:12" ht="24.95" customHeight="1">
      <c r="B20" s="87"/>
      <c r="C20" s="90"/>
      <c r="D20" s="60" t="s">
        <v>74</v>
      </c>
      <c r="E20" s="53" t="s">
        <v>109</v>
      </c>
      <c r="F20" s="75"/>
      <c r="G20" s="75"/>
      <c r="H20" s="48">
        <f t="shared" si="0"/>
        <v>0</v>
      </c>
      <c r="I20" s="18"/>
      <c r="J20" s="93"/>
      <c r="K20" s="89"/>
      <c r="L20" s="34"/>
    </row>
    <row r="21" spans="2:12" ht="24.95" customHeight="1">
      <c r="B21" s="87"/>
      <c r="C21" s="90"/>
      <c r="D21" s="151" t="s">
        <v>110</v>
      </c>
      <c r="E21" s="53" t="s">
        <v>35</v>
      </c>
      <c r="F21" s="122">
        <v>42428400</v>
      </c>
      <c r="G21" s="122">
        <v>42311000</v>
      </c>
      <c r="H21" s="98">
        <f t="shared" si="0"/>
        <v>-117400</v>
      </c>
      <c r="I21" s="89"/>
      <c r="J21" s="89"/>
      <c r="K21" s="89"/>
      <c r="L21" s="34"/>
    </row>
    <row r="22" spans="2:12" ht="24.95" customHeight="1">
      <c r="B22" s="87"/>
      <c r="C22" s="90"/>
      <c r="D22" s="151" t="s">
        <v>111</v>
      </c>
      <c r="E22" s="53" t="s">
        <v>36</v>
      </c>
      <c r="F22" s="122">
        <v>52011900</v>
      </c>
      <c r="G22" s="122">
        <v>51435000</v>
      </c>
      <c r="H22" s="48">
        <f t="shared" si="0"/>
        <v>-576900</v>
      </c>
      <c r="I22" s="20"/>
      <c r="J22" s="89"/>
      <c r="K22" s="89"/>
      <c r="L22" s="34"/>
    </row>
    <row r="23" spans="2:12" ht="24.95" customHeight="1">
      <c r="B23" s="87"/>
      <c r="C23" s="95"/>
      <c r="D23" s="97" t="s">
        <v>112</v>
      </c>
      <c r="E23" s="97" t="s">
        <v>112</v>
      </c>
      <c r="F23" s="122">
        <v>0</v>
      </c>
      <c r="G23" s="122">
        <v>0</v>
      </c>
      <c r="H23" s="48">
        <f t="shared" si="0"/>
        <v>0</v>
      </c>
      <c r="I23" s="20"/>
      <c r="J23" s="89"/>
      <c r="K23" s="89"/>
      <c r="L23" s="34"/>
    </row>
    <row r="24" spans="2:12" ht="24.95" customHeight="1">
      <c r="B24" s="87"/>
      <c r="C24" s="217" t="s">
        <v>37</v>
      </c>
      <c r="D24" s="218"/>
      <c r="E24" s="219"/>
      <c r="F24" s="118">
        <f>F25+F26+F27</f>
        <v>9000000</v>
      </c>
      <c r="G24" s="118">
        <f>G25+G26+G27</f>
        <v>9590000</v>
      </c>
      <c r="H24" s="98">
        <f t="shared" ref="H24" si="1">SUM(H25:H27)</f>
        <v>590000</v>
      </c>
      <c r="I24" s="99"/>
      <c r="J24" s="89"/>
      <c r="K24" s="89"/>
      <c r="L24" s="34"/>
    </row>
    <row r="25" spans="2:12" ht="24.95" customHeight="1">
      <c r="B25" s="87"/>
      <c r="C25" s="72"/>
      <c r="D25" s="151" t="s">
        <v>113</v>
      </c>
      <c r="E25" s="53" t="s">
        <v>113</v>
      </c>
      <c r="F25" s="118">
        <v>8400000</v>
      </c>
      <c r="G25" s="118">
        <v>8400000</v>
      </c>
      <c r="H25" s="100">
        <f>G25-F25</f>
        <v>0</v>
      </c>
      <c r="I25" s="10" t="s">
        <v>114</v>
      </c>
      <c r="J25" s="93"/>
      <c r="K25" s="89"/>
      <c r="L25" s="34"/>
    </row>
    <row r="26" spans="2:12" ht="24.95" customHeight="1">
      <c r="B26" s="87"/>
      <c r="C26" s="90"/>
      <c r="D26" s="151" t="s">
        <v>75</v>
      </c>
      <c r="E26" s="53" t="s">
        <v>115</v>
      </c>
      <c r="F26" s="118">
        <v>0</v>
      </c>
      <c r="G26" s="118">
        <v>0</v>
      </c>
      <c r="H26" s="100"/>
      <c r="I26" s="10"/>
      <c r="J26" s="93"/>
      <c r="K26" s="89"/>
      <c r="L26" s="34"/>
    </row>
    <row r="27" spans="2:12" ht="34.5">
      <c r="B27" s="87"/>
      <c r="C27" s="95"/>
      <c r="D27" s="151" t="s">
        <v>116</v>
      </c>
      <c r="E27" s="53" t="s">
        <v>38</v>
      </c>
      <c r="F27" s="118">
        <v>600000</v>
      </c>
      <c r="G27" s="118">
        <v>1190000</v>
      </c>
      <c r="H27" s="100">
        <f>G27-F27</f>
        <v>590000</v>
      </c>
      <c r="I27" s="10" t="s">
        <v>181</v>
      </c>
      <c r="J27" s="93"/>
      <c r="K27" s="89"/>
      <c r="L27" s="34"/>
    </row>
    <row r="28" spans="2:12" ht="24.95" customHeight="1">
      <c r="B28" s="87"/>
      <c r="C28" s="217" t="s">
        <v>39</v>
      </c>
      <c r="D28" s="218"/>
      <c r="E28" s="219"/>
      <c r="F28" s="98">
        <f>F29+F30+F31+F32+F33+F34+F35+F36</f>
        <v>31996500</v>
      </c>
      <c r="G28" s="98">
        <f>G29+G30+G31+G32+G33+G34+G35+G36</f>
        <v>41859000</v>
      </c>
      <c r="H28" s="98">
        <f>SUM(H29:H36)</f>
        <v>9862500</v>
      </c>
      <c r="I28" s="20"/>
      <c r="J28" s="89"/>
      <c r="K28" s="89"/>
      <c r="L28" s="34"/>
    </row>
    <row r="29" spans="2:12" ht="24.95" customHeight="1">
      <c r="B29" s="87"/>
      <c r="C29" s="72"/>
      <c r="D29" s="97" t="s">
        <v>117</v>
      </c>
      <c r="E29" s="97" t="s">
        <v>117</v>
      </c>
      <c r="F29" s="30">
        <v>3762000</v>
      </c>
      <c r="G29" s="30">
        <v>1172000</v>
      </c>
      <c r="H29" s="100">
        <f t="shared" ref="H29:H37" si="2">G29-F29</f>
        <v>-2590000</v>
      </c>
      <c r="I29" s="11"/>
      <c r="J29" s="101"/>
      <c r="K29" s="40"/>
      <c r="L29" s="66"/>
    </row>
    <row r="30" spans="2:12" ht="24.95" customHeight="1">
      <c r="B30" s="87"/>
      <c r="C30" s="90"/>
      <c r="D30" s="91" t="s">
        <v>118</v>
      </c>
      <c r="E30" s="151" t="s">
        <v>119</v>
      </c>
      <c r="F30" s="30">
        <v>15840000</v>
      </c>
      <c r="G30" s="30">
        <v>14130000</v>
      </c>
      <c r="H30" s="100">
        <f t="shared" si="2"/>
        <v>-1710000</v>
      </c>
      <c r="I30" s="10" t="s">
        <v>120</v>
      </c>
      <c r="J30" s="101"/>
      <c r="K30" s="40"/>
      <c r="L30" s="66"/>
    </row>
    <row r="31" spans="2:12" ht="24.95" customHeight="1">
      <c r="B31" s="87"/>
      <c r="C31" s="90"/>
      <c r="D31" s="60"/>
      <c r="E31" s="151" t="s">
        <v>121</v>
      </c>
      <c r="F31" s="30">
        <v>1600000</v>
      </c>
      <c r="G31" s="30">
        <v>1300000</v>
      </c>
      <c r="H31" s="100">
        <f t="shared" si="2"/>
        <v>-300000</v>
      </c>
      <c r="I31" s="10" t="s">
        <v>59</v>
      </c>
      <c r="J31" s="101"/>
      <c r="K31" s="40"/>
      <c r="L31" s="66"/>
    </row>
    <row r="32" spans="2:12" ht="24.95" customHeight="1">
      <c r="B32" s="87"/>
      <c r="C32" s="90"/>
      <c r="D32" s="151" t="s">
        <v>122</v>
      </c>
      <c r="E32" s="151" t="s">
        <v>40</v>
      </c>
      <c r="F32" s="30">
        <v>3030500</v>
      </c>
      <c r="G32" s="30">
        <v>2211500</v>
      </c>
      <c r="H32" s="100">
        <f t="shared" si="2"/>
        <v>-819000</v>
      </c>
      <c r="I32" s="10" t="s">
        <v>123</v>
      </c>
      <c r="J32" s="101"/>
      <c r="K32" s="40"/>
      <c r="L32" s="66"/>
    </row>
    <row r="33" spans="2:12" ht="24.95" customHeight="1">
      <c r="B33" s="87"/>
      <c r="C33" s="90"/>
      <c r="D33" s="151" t="s">
        <v>124</v>
      </c>
      <c r="E33" s="151" t="s">
        <v>124</v>
      </c>
      <c r="F33" s="30">
        <v>0</v>
      </c>
      <c r="G33" s="30">
        <v>0</v>
      </c>
      <c r="H33" s="100">
        <f t="shared" si="2"/>
        <v>0</v>
      </c>
      <c r="I33" s="10"/>
      <c r="J33" s="39"/>
      <c r="K33" s="40"/>
      <c r="L33" s="66"/>
    </row>
    <row r="34" spans="2:12" ht="24.95" customHeight="1">
      <c r="B34" s="87"/>
      <c r="C34" s="90"/>
      <c r="D34" s="151" t="s">
        <v>125</v>
      </c>
      <c r="E34" s="151" t="s">
        <v>41</v>
      </c>
      <c r="F34" s="30">
        <v>1940000</v>
      </c>
      <c r="G34" s="30">
        <v>1740000</v>
      </c>
      <c r="H34" s="100">
        <f t="shared" si="2"/>
        <v>-200000</v>
      </c>
      <c r="I34" s="103" t="s">
        <v>126</v>
      </c>
      <c r="J34" s="101"/>
      <c r="K34" s="40"/>
      <c r="L34" s="66"/>
    </row>
    <row r="35" spans="2:12" ht="34.5">
      <c r="B35" s="87"/>
      <c r="C35" s="90"/>
      <c r="D35" s="72" t="s">
        <v>127</v>
      </c>
      <c r="E35" s="97" t="s">
        <v>128</v>
      </c>
      <c r="F35" s="30">
        <v>5824000</v>
      </c>
      <c r="G35" s="30">
        <v>21305500</v>
      </c>
      <c r="H35" s="100">
        <f t="shared" si="2"/>
        <v>15481500</v>
      </c>
      <c r="I35" s="12" t="s">
        <v>182</v>
      </c>
      <c r="J35" s="39"/>
      <c r="K35" s="40"/>
      <c r="L35" s="66"/>
    </row>
    <row r="36" spans="2:12" ht="24.95" customHeight="1">
      <c r="B36" s="87"/>
      <c r="C36" s="90"/>
      <c r="D36" s="104"/>
      <c r="E36" s="97" t="s">
        <v>129</v>
      </c>
      <c r="F36" s="30">
        <v>0</v>
      </c>
      <c r="G36" s="30">
        <v>0</v>
      </c>
      <c r="H36" s="100">
        <f t="shared" si="2"/>
        <v>0</v>
      </c>
      <c r="I36" s="10" t="s">
        <v>183</v>
      </c>
      <c r="J36" s="101"/>
      <c r="K36" s="40"/>
      <c r="L36" s="66"/>
    </row>
    <row r="37" spans="2:12" ht="24.95" customHeight="1">
      <c r="B37" s="208" t="s">
        <v>130</v>
      </c>
      <c r="C37" s="215"/>
      <c r="D37" s="215"/>
      <c r="E37" s="216"/>
      <c r="F37" s="77">
        <f>F38</f>
        <v>2870000</v>
      </c>
      <c r="G37" s="77">
        <f>G38</f>
        <v>2390000</v>
      </c>
      <c r="H37" s="46">
        <f t="shared" si="2"/>
        <v>-480000</v>
      </c>
      <c r="I37" s="38"/>
      <c r="J37" s="40"/>
      <c r="K37" s="40"/>
      <c r="L37" s="66"/>
    </row>
    <row r="38" spans="2:12" ht="24.95" customHeight="1">
      <c r="B38" s="85"/>
      <c r="C38" s="217" t="s">
        <v>131</v>
      </c>
      <c r="D38" s="218"/>
      <c r="E38" s="219"/>
      <c r="F38" s="48">
        <f>F39+F40+F41+F42</f>
        <v>2870000</v>
      </c>
      <c r="G38" s="48">
        <f>G39+G40+G41+G42</f>
        <v>2390000</v>
      </c>
      <c r="H38" s="48">
        <f t="shared" ref="H38" si="3">SUM(H39:H42)</f>
        <v>-480000</v>
      </c>
      <c r="I38" s="38"/>
      <c r="J38" s="40"/>
      <c r="K38" s="40"/>
      <c r="L38" s="66"/>
    </row>
    <row r="39" spans="2:12" ht="24.95" customHeight="1">
      <c r="B39" s="87"/>
      <c r="C39" s="72"/>
      <c r="D39" s="91" t="s">
        <v>131</v>
      </c>
      <c r="E39" s="151" t="s">
        <v>42</v>
      </c>
      <c r="F39" s="30">
        <v>0</v>
      </c>
      <c r="G39" s="30">
        <v>0</v>
      </c>
      <c r="H39" s="98">
        <f t="shared" ref="H39:H59" si="4">G39-F39</f>
        <v>0</v>
      </c>
      <c r="I39" s="38"/>
      <c r="J39" s="40"/>
      <c r="K39" s="40"/>
      <c r="L39" s="66"/>
    </row>
    <row r="40" spans="2:12" ht="24.95" customHeight="1">
      <c r="B40" s="87"/>
      <c r="C40" s="90"/>
      <c r="D40" s="60"/>
      <c r="E40" s="151" t="s">
        <v>132</v>
      </c>
      <c r="F40" s="30">
        <v>2250000</v>
      </c>
      <c r="G40" s="30">
        <v>2170000</v>
      </c>
      <c r="H40" s="98">
        <f t="shared" si="4"/>
        <v>-80000</v>
      </c>
      <c r="I40" s="107" t="s">
        <v>184</v>
      </c>
      <c r="J40" s="40"/>
      <c r="K40" s="40"/>
      <c r="L40" s="66"/>
    </row>
    <row r="41" spans="2:12" ht="24.95" customHeight="1">
      <c r="B41" s="87"/>
      <c r="C41" s="90"/>
      <c r="D41" s="151" t="s">
        <v>43</v>
      </c>
      <c r="E41" s="151" t="s">
        <v>133</v>
      </c>
      <c r="F41" s="30">
        <v>620000</v>
      </c>
      <c r="G41" s="30">
        <v>220000</v>
      </c>
      <c r="H41" s="98">
        <f t="shared" si="4"/>
        <v>-400000</v>
      </c>
      <c r="I41" s="40" t="s">
        <v>134</v>
      </c>
      <c r="J41" s="40"/>
      <c r="K41" s="40"/>
      <c r="L41" s="66"/>
    </row>
    <row r="42" spans="2:12" ht="24.95" customHeight="1">
      <c r="B42" s="105"/>
      <c r="C42" s="95"/>
      <c r="D42" s="97" t="s">
        <v>135</v>
      </c>
      <c r="E42" s="97" t="s">
        <v>135</v>
      </c>
      <c r="F42" s="30">
        <v>0</v>
      </c>
      <c r="G42" s="30">
        <v>0</v>
      </c>
      <c r="H42" s="98">
        <f t="shared" si="4"/>
        <v>0</v>
      </c>
      <c r="I42" s="40"/>
      <c r="J42" s="40"/>
      <c r="K42" s="40"/>
      <c r="L42" s="66"/>
    </row>
    <row r="43" spans="2:12" ht="24.95" customHeight="1">
      <c r="B43" s="208" t="s">
        <v>44</v>
      </c>
      <c r="C43" s="215"/>
      <c r="D43" s="215"/>
      <c r="E43" s="216"/>
      <c r="F43" s="77">
        <f>F44</f>
        <v>295529430</v>
      </c>
      <c r="G43" s="77">
        <f>G44</f>
        <v>298237530</v>
      </c>
      <c r="H43" s="46">
        <f t="shared" si="4"/>
        <v>2708100</v>
      </c>
      <c r="I43" s="38"/>
      <c r="J43" s="40"/>
      <c r="K43" s="40"/>
      <c r="L43" s="66"/>
    </row>
    <row r="44" spans="2:12" ht="24.95" customHeight="1">
      <c r="B44" s="85"/>
      <c r="C44" s="217" t="s">
        <v>136</v>
      </c>
      <c r="D44" s="218"/>
      <c r="E44" s="219"/>
      <c r="F44" s="30">
        <f>F45+F48+F50+F54+F58+F60+F63+F66+F69+F70</f>
        <v>295529430</v>
      </c>
      <c r="G44" s="30">
        <f>G45+G48+G50+G54+G58+G60+G63+G66+G69+G70</f>
        <v>298237530</v>
      </c>
      <c r="H44" s="48">
        <f t="shared" si="4"/>
        <v>2708100</v>
      </c>
      <c r="I44" s="38"/>
      <c r="J44" s="40"/>
      <c r="K44" s="40"/>
      <c r="L44" s="66"/>
    </row>
    <row r="45" spans="2:12" ht="24.95" customHeight="1">
      <c r="B45" s="87"/>
      <c r="C45" s="123"/>
      <c r="D45" s="217" t="s">
        <v>173</v>
      </c>
      <c r="E45" s="219"/>
      <c r="F45" s="30">
        <f>F46+F47</f>
        <v>3041490</v>
      </c>
      <c r="G45" s="30">
        <f>G46+G47</f>
        <v>6758090</v>
      </c>
      <c r="H45" s="48">
        <f t="shared" si="4"/>
        <v>3716600</v>
      </c>
      <c r="I45" s="23"/>
      <c r="J45" s="101"/>
      <c r="K45" s="40"/>
      <c r="L45" s="66"/>
    </row>
    <row r="46" spans="2:12" ht="34.5">
      <c r="B46" s="87"/>
      <c r="C46" s="123"/>
      <c r="D46" s="102"/>
      <c r="E46" s="158" t="s">
        <v>199</v>
      </c>
      <c r="F46" s="159">
        <v>3041490</v>
      </c>
      <c r="G46" s="162">
        <v>3556600</v>
      </c>
      <c r="H46" s="48">
        <f>G46-F46</f>
        <v>515110</v>
      </c>
      <c r="I46" s="174" t="s">
        <v>185</v>
      </c>
      <c r="J46" s="124"/>
      <c r="K46" s="40"/>
      <c r="L46" s="66"/>
    </row>
    <row r="47" spans="2:12" ht="86.25">
      <c r="B47" s="87"/>
      <c r="C47" s="90"/>
      <c r="D47" s="106"/>
      <c r="E47" s="160" t="s">
        <v>172</v>
      </c>
      <c r="F47" s="161">
        <v>0</v>
      </c>
      <c r="G47" s="166">
        <v>3201490</v>
      </c>
      <c r="H47" s="48">
        <f>G47-F47</f>
        <v>3201490</v>
      </c>
      <c r="I47" s="175" t="s">
        <v>186</v>
      </c>
      <c r="J47" s="65"/>
      <c r="K47" s="40"/>
      <c r="L47" s="66"/>
    </row>
    <row r="48" spans="2:12" ht="26.25" customHeight="1">
      <c r="B48" s="87"/>
      <c r="C48" s="90"/>
      <c r="D48" s="217" t="s">
        <v>60</v>
      </c>
      <c r="E48" s="244"/>
      <c r="F48" s="12">
        <f>F49</f>
        <v>2000000</v>
      </c>
      <c r="G48" s="163">
        <f>G49</f>
        <v>3000000</v>
      </c>
      <c r="H48" s="48">
        <f>G48-F48</f>
        <v>1000000</v>
      </c>
      <c r="I48" s="165"/>
      <c r="J48" s="93"/>
      <c r="K48" s="40"/>
      <c r="L48" s="66"/>
    </row>
    <row r="49" spans="2:13" ht="23.25" customHeight="1">
      <c r="B49" s="87"/>
      <c r="C49" s="90"/>
      <c r="D49" s="96"/>
      <c r="E49" s="97" t="s">
        <v>137</v>
      </c>
      <c r="F49" s="134">
        <v>2000000</v>
      </c>
      <c r="G49" s="134">
        <v>3000000</v>
      </c>
      <c r="H49" s="155">
        <f t="shared" ref="H49:H53" si="5">G49-F49</f>
        <v>1000000</v>
      </c>
      <c r="I49" s="114" t="s">
        <v>138</v>
      </c>
      <c r="J49" s="101"/>
      <c r="K49" s="40"/>
      <c r="L49" s="66"/>
    </row>
    <row r="50" spans="2:13" ht="26.25" customHeight="1">
      <c r="B50" s="87"/>
      <c r="C50" s="90"/>
      <c r="D50" s="217" t="s">
        <v>139</v>
      </c>
      <c r="E50" s="219"/>
      <c r="F50" s="30">
        <f>F51+F52+F53</f>
        <v>138090000</v>
      </c>
      <c r="G50" s="30">
        <f>G51+G52+G53</f>
        <v>138610000</v>
      </c>
      <c r="H50" s="100">
        <f t="shared" si="5"/>
        <v>520000</v>
      </c>
      <c r="I50" s="111"/>
      <c r="J50" s="101"/>
      <c r="K50" s="40"/>
      <c r="L50" s="66"/>
    </row>
    <row r="51" spans="2:13" ht="34.5">
      <c r="B51" s="87"/>
      <c r="C51" s="90"/>
      <c r="D51" s="72"/>
      <c r="E51" s="97" t="s">
        <v>140</v>
      </c>
      <c r="F51" s="10">
        <v>8590000</v>
      </c>
      <c r="G51" s="10">
        <v>8590000</v>
      </c>
      <c r="H51" s="100">
        <f t="shared" si="5"/>
        <v>0</v>
      </c>
      <c r="I51" s="113" t="s">
        <v>176</v>
      </c>
      <c r="J51" s="101"/>
      <c r="K51" s="40"/>
      <c r="L51" s="66"/>
    </row>
    <row r="52" spans="2:13" ht="34.5">
      <c r="B52" s="87"/>
      <c r="C52" s="90"/>
      <c r="D52" s="90"/>
      <c r="E52" s="97" t="s">
        <v>141</v>
      </c>
      <c r="F52" s="10">
        <v>3000000</v>
      </c>
      <c r="G52" s="10">
        <v>3520000</v>
      </c>
      <c r="H52" s="100">
        <f t="shared" si="5"/>
        <v>520000</v>
      </c>
      <c r="I52" s="11" t="s">
        <v>187</v>
      </c>
      <c r="J52" s="101"/>
      <c r="K52" s="40"/>
      <c r="L52" s="66"/>
    </row>
    <row r="53" spans="2:13" ht="51.75">
      <c r="B53" s="87"/>
      <c r="C53" s="90"/>
      <c r="D53" s="178"/>
      <c r="E53" s="112" t="s">
        <v>142</v>
      </c>
      <c r="F53" s="10">
        <v>126500000</v>
      </c>
      <c r="G53" s="10">
        <v>126500000</v>
      </c>
      <c r="H53" s="92">
        <f t="shared" si="5"/>
        <v>0</v>
      </c>
      <c r="I53" s="19" t="s">
        <v>143</v>
      </c>
      <c r="J53" s="101"/>
      <c r="K53" s="40"/>
      <c r="L53" s="66"/>
    </row>
    <row r="54" spans="2:13" ht="24.95" customHeight="1">
      <c r="B54" s="87"/>
      <c r="C54" s="104"/>
      <c r="D54" s="217" t="s">
        <v>144</v>
      </c>
      <c r="E54" s="219"/>
      <c r="F54" s="30">
        <f>F55+F56+F57</f>
        <v>36000000</v>
      </c>
      <c r="G54" s="30">
        <f>G55+G56+G57</f>
        <v>36000000</v>
      </c>
      <c r="H54" s="98">
        <f t="shared" si="4"/>
        <v>0</v>
      </c>
      <c r="I54" s="99"/>
      <c r="J54" s="40"/>
      <c r="K54" s="40"/>
      <c r="L54" s="66"/>
    </row>
    <row r="55" spans="2:13" ht="24.95" customHeight="1">
      <c r="B55" s="87"/>
      <c r="C55" s="90"/>
      <c r="D55" s="72"/>
      <c r="E55" s="97" t="s">
        <v>45</v>
      </c>
      <c r="F55" s="30">
        <v>12000000</v>
      </c>
      <c r="G55" s="30">
        <v>12000000</v>
      </c>
      <c r="H55" s="100">
        <f t="shared" si="4"/>
        <v>0</v>
      </c>
      <c r="I55" s="13" t="s">
        <v>145</v>
      </c>
      <c r="J55" s="101"/>
      <c r="K55" s="40"/>
      <c r="L55" s="66"/>
    </row>
    <row r="56" spans="2:13" ht="24.95" customHeight="1">
      <c r="B56" s="87"/>
      <c r="C56" s="90"/>
      <c r="D56" s="90"/>
      <c r="E56" s="97" t="s">
        <v>146</v>
      </c>
      <c r="F56" s="30">
        <v>6000000</v>
      </c>
      <c r="G56" s="30">
        <v>6000000</v>
      </c>
      <c r="H56" s="100">
        <f t="shared" si="4"/>
        <v>0</v>
      </c>
      <c r="I56" s="14" t="s">
        <v>147</v>
      </c>
      <c r="J56" s="101"/>
      <c r="K56" s="40"/>
      <c r="L56" s="66"/>
    </row>
    <row r="57" spans="2:13" ht="24.95" customHeight="1">
      <c r="B57" s="87"/>
      <c r="C57" s="90"/>
      <c r="D57" s="95"/>
      <c r="E57" s="97" t="s">
        <v>148</v>
      </c>
      <c r="F57" s="30">
        <v>18000000</v>
      </c>
      <c r="G57" s="30">
        <v>18000000</v>
      </c>
      <c r="H57" s="100">
        <f t="shared" si="4"/>
        <v>0</v>
      </c>
      <c r="I57" s="14" t="s">
        <v>149</v>
      </c>
      <c r="J57" s="101"/>
      <c r="K57" s="40"/>
      <c r="L57" s="66"/>
    </row>
    <row r="58" spans="2:13" ht="24.95" customHeight="1">
      <c r="B58" s="87"/>
      <c r="C58" s="104"/>
      <c r="D58" s="217" t="s">
        <v>64</v>
      </c>
      <c r="E58" s="219"/>
      <c r="F58" s="30">
        <f>F59</f>
        <v>1000000</v>
      </c>
      <c r="G58" s="30">
        <f>G59</f>
        <v>1000000</v>
      </c>
      <c r="H58" s="100">
        <f t="shared" si="4"/>
        <v>0</v>
      </c>
      <c r="I58" s="18"/>
      <c r="J58" s="101"/>
      <c r="K58" s="40"/>
      <c r="L58" s="66"/>
    </row>
    <row r="59" spans="2:13" ht="24.95" customHeight="1">
      <c r="B59" s="87"/>
      <c r="C59" s="90"/>
      <c r="D59" s="179"/>
      <c r="E59" s="97" t="s">
        <v>150</v>
      </c>
      <c r="F59" s="30">
        <v>1000000</v>
      </c>
      <c r="G59" s="30">
        <v>1000000</v>
      </c>
      <c r="H59" s="100">
        <f t="shared" si="4"/>
        <v>0</v>
      </c>
      <c r="I59" s="18" t="s">
        <v>65</v>
      </c>
      <c r="J59" s="101"/>
      <c r="K59" s="40"/>
      <c r="L59" s="66"/>
    </row>
    <row r="60" spans="2:13" ht="24.95" customHeight="1">
      <c r="B60" s="87"/>
      <c r="C60" s="104"/>
      <c r="D60" s="217" t="s">
        <v>66</v>
      </c>
      <c r="E60" s="243"/>
      <c r="F60" s="10">
        <f>F61+F62</f>
        <v>19729500</v>
      </c>
      <c r="G60" s="10">
        <f>G61+G62</f>
        <v>18300000</v>
      </c>
      <c r="H60" s="92">
        <f t="shared" ref="H60:H66" si="6">G60-F60</f>
        <v>-1429500</v>
      </c>
      <c r="I60" s="114"/>
      <c r="J60" s="101"/>
      <c r="K60" s="40"/>
      <c r="L60" s="66"/>
    </row>
    <row r="61" spans="2:13" ht="51.75">
      <c r="B61" s="87"/>
      <c r="C61" s="104"/>
      <c r="D61" s="123"/>
      <c r="E61" s="156" t="s">
        <v>136</v>
      </c>
      <c r="F61" s="10">
        <v>2929500</v>
      </c>
      <c r="G61" s="10">
        <v>1500000</v>
      </c>
      <c r="H61" s="92">
        <f t="shared" si="6"/>
        <v>-1429500</v>
      </c>
      <c r="I61" s="176" t="s">
        <v>188</v>
      </c>
      <c r="J61" s="101"/>
      <c r="K61" s="40"/>
      <c r="L61" s="66"/>
    </row>
    <row r="62" spans="2:13" ht="24.95" customHeight="1">
      <c r="B62" s="87"/>
      <c r="C62" s="90"/>
      <c r="D62" s="104"/>
      <c r="E62" s="95" t="s">
        <v>151</v>
      </c>
      <c r="F62" s="10">
        <v>16800000</v>
      </c>
      <c r="G62" s="10">
        <v>16800000</v>
      </c>
      <c r="H62" s="92">
        <f t="shared" si="6"/>
        <v>0</v>
      </c>
      <c r="I62" s="114" t="s">
        <v>53</v>
      </c>
      <c r="J62" s="101"/>
      <c r="K62" s="40"/>
      <c r="L62" s="66"/>
    </row>
    <row r="63" spans="2:13" ht="24.95" customHeight="1">
      <c r="B63" s="87"/>
      <c r="C63" s="104"/>
      <c r="D63" s="217" t="s">
        <v>152</v>
      </c>
      <c r="E63" s="243"/>
      <c r="F63" s="10">
        <f>F64+F65</f>
        <v>68179000</v>
      </c>
      <c r="G63" s="10">
        <f>G64+G65</f>
        <v>68318000</v>
      </c>
      <c r="H63" s="92">
        <f t="shared" si="6"/>
        <v>139000</v>
      </c>
      <c r="I63" s="114"/>
      <c r="J63" s="101"/>
      <c r="K63" s="40"/>
      <c r="L63" s="66"/>
    </row>
    <row r="64" spans="2:13" ht="69">
      <c r="B64" s="87"/>
      <c r="C64" s="90"/>
      <c r="D64" s="90"/>
      <c r="E64" s="97" t="s">
        <v>153</v>
      </c>
      <c r="F64" s="10">
        <v>38362000</v>
      </c>
      <c r="G64" s="10">
        <v>38501000</v>
      </c>
      <c r="H64" s="92">
        <f t="shared" si="6"/>
        <v>139000</v>
      </c>
      <c r="I64" s="114" t="s">
        <v>174</v>
      </c>
      <c r="J64" s="101"/>
      <c r="K64" s="40"/>
      <c r="L64" s="66"/>
      <c r="M64" s="140"/>
    </row>
    <row r="65" spans="2:12" ht="51.75">
      <c r="B65" s="87"/>
      <c r="C65" s="90"/>
      <c r="D65" s="90"/>
      <c r="E65" s="72" t="s">
        <v>136</v>
      </c>
      <c r="F65" s="134">
        <v>29817000</v>
      </c>
      <c r="G65" s="167">
        <v>29817000</v>
      </c>
      <c r="H65" s="48">
        <f t="shared" si="6"/>
        <v>0</v>
      </c>
      <c r="I65" s="164" t="s">
        <v>175</v>
      </c>
      <c r="J65" s="101"/>
      <c r="K65" s="40"/>
      <c r="L65" s="66"/>
    </row>
    <row r="66" spans="2:12" ht="27.75" customHeight="1">
      <c r="B66" s="87"/>
      <c r="C66" s="90"/>
      <c r="D66" s="217" t="s">
        <v>154</v>
      </c>
      <c r="E66" s="219"/>
      <c r="F66" s="75">
        <f>F67+F68</f>
        <v>11989440</v>
      </c>
      <c r="G66" s="168">
        <f>G67+G68</f>
        <v>11989440</v>
      </c>
      <c r="H66" s="48">
        <f t="shared" si="6"/>
        <v>0</v>
      </c>
      <c r="I66" s="169"/>
      <c r="J66" s="101"/>
      <c r="K66" s="40"/>
      <c r="L66" s="66"/>
    </row>
    <row r="67" spans="2:12" ht="34.5">
      <c r="B67" s="87"/>
      <c r="C67" s="90"/>
      <c r="D67" s="91"/>
      <c r="E67" s="97" t="s">
        <v>155</v>
      </c>
      <c r="F67" s="75">
        <v>5000000</v>
      </c>
      <c r="G67" s="168">
        <v>5000000</v>
      </c>
      <c r="H67" s="48">
        <f t="shared" ref="H67:H80" si="7">G67-F67</f>
        <v>0</v>
      </c>
      <c r="I67" s="170" t="s">
        <v>177</v>
      </c>
      <c r="J67" s="101"/>
      <c r="K67" s="40"/>
      <c r="L67" s="66"/>
    </row>
    <row r="68" spans="2:12" ht="34.5">
      <c r="B68" s="87"/>
      <c r="C68" s="90"/>
      <c r="D68" s="95"/>
      <c r="E68" s="97" t="s">
        <v>156</v>
      </c>
      <c r="F68" s="75">
        <v>6989440</v>
      </c>
      <c r="G68" s="75">
        <v>6989440</v>
      </c>
      <c r="H68" s="100">
        <f t="shared" si="7"/>
        <v>0</v>
      </c>
      <c r="I68" s="171" t="s">
        <v>157</v>
      </c>
      <c r="J68" s="101"/>
      <c r="K68" s="40"/>
      <c r="L68" s="66"/>
    </row>
    <row r="69" spans="2:12" ht="24" customHeight="1">
      <c r="B69" s="87"/>
      <c r="C69" s="90"/>
      <c r="D69" s="97" t="s">
        <v>200</v>
      </c>
      <c r="E69" s="97" t="s">
        <v>158</v>
      </c>
      <c r="F69" s="75">
        <v>12000000</v>
      </c>
      <c r="G69" s="75">
        <v>10762000</v>
      </c>
      <c r="H69" s="64">
        <f t="shared" si="7"/>
        <v>-1238000</v>
      </c>
      <c r="I69" s="172" t="s">
        <v>159</v>
      </c>
      <c r="J69" s="101"/>
      <c r="K69" s="40"/>
      <c r="L69" s="66"/>
    </row>
    <row r="70" spans="2:12" ht="27" customHeight="1">
      <c r="B70" s="105"/>
      <c r="C70" s="95"/>
      <c r="D70" s="97" t="s">
        <v>160</v>
      </c>
      <c r="E70" s="97" t="s">
        <v>63</v>
      </c>
      <c r="F70" s="75">
        <v>3500000</v>
      </c>
      <c r="G70" s="75">
        <v>3500000</v>
      </c>
      <c r="H70" s="64">
        <f t="shared" si="7"/>
        <v>0</v>
      </c>
      <c r="I70" s="173" t="s">
        <v>178</v>
      </c>
      <c r="J70" s="101"/>
      <c r="K70" s="40"/>
      <c r="L70" s="66"/>
    </row>
    <row r="71" spans="2:12" ht="24.95" customHeight="1">
      <c r="B71" s="208" t="s">
        <v>161</v>
      </c>
      <c r="C71" s="215"/>
      <c r="D71" s="215"/>
      <c r="E71" s="216"/>
      <c r="F71" s="75">
        <v>0</v>
      </c>
      <c r="G71" s="75">
        <v>0</v>
      </c>
      <c r="H71" s="48">
        <f t="shared" si="7"/>
        <v>0</v>
      </c>
      <c r="I71" s="75"/>
      <c r="J71" s="101"/>
      <c r="K71" s="40"/>
      <c r="L71" s="66"/>
    </row>
    <row r="72" spans="2:12" ht="24.95" customHeight="1">
      <c r="B72" s="135"/>
      <c r="C72" s="217" t="s">
        <v>161</v>
      </c>
      <c r="D72" s="218"/>
      <c r="E72" s="219"/>
      <c r="F72" s="75">
        <v>0</v>
      </c>
      <c r="G72" s="75">
        <v>0</v>
      </c>
      <c r="H72" s="48">
        <f t="shared" si="7"/>
        <v>0</v>
      </c>
      <c r="I72" s="75"/>
      <c r="J72" s="101"/>
      <c r="K72" s="40"/>
      <c r="L72" s="66"/>
    </row>
    <row r="73" spans="2:12" ht="24.95" customHeight="1">
      <c r="B73" s="136"/>
      <c r="C73" s="97"/>
      <c r="D73" s="97" t="s">
        <v>162</v>
      </c>
      <c r="E73" s="97" t="s">
        <v>76</v>
      </c>
      <c r="F73" s="75"/>
      <c r="G73" s="75"/>
      <c r="H73" s="48">
        <f t="shared" si="7"/>
        <v>0</v>
      </c>
      <c r="I73" s="75"/>
      <c r="J73" s="101"/>
      <c r="K73" s="40"/>
      <c r="L73" s="66"/>
    </row>
    <row r="74" spans="2:12" ht="24.95" customHeight="1">
      <c r="B74" s="208" t="s">
        <v>77</v>
      </c>
      <c r="C74" s="215"/>
      <c r="D74" s="215"/>
      <c r="E74" s="216"/>
      <c r="F74" s="75">
        <v>0</v>
      </c>
      <c r="G74" s="75">
        <v>0</v>
      </c>
      <c r="H74" s="48">
        <f t="shared" si="7"/>
        <v>0</v>
      </c>
      <c r="I74" s="75"/>
      <c r="J74" s="101"/>
      <c r="K74" s="40"/>
      <c r="L74" s="66"/>
    </row>
    <row r="75" spans="2:12" ht="24.95" customHeight="1">
      <c r="B75" s="135"/>
      <c r="C75" s="217" t="s">
        <v>163</v>
      </c>
      <c r="D75" s="218"/>
      <c r="E75" s="219"/>
      <c r="F75" s="75">
        <v>0</v>
      </c>
      <c r="G75" s="75">
        <v>0</v>
      </c>
      <c r="H75" s="48">
        <f t="shared" si="7"/>
        <v>0</v>
      </c>
      <c r="I75" s="75"/>
      <c r="J75" s="101"/>
      <c r="K75" s="40"/>
      <c r="L75" s="66"/>
    </row>
    <row r="76" spans="2:12" ht="24.95" customHeight="1">
      <c r="B76" s="136"/>
      <c r="C76" s="151"/>
      <c r="D76" s="151" t="s">
        <v>77</v>
      </c>
      <c r="E76" s="151" t="s">
        <v>163</v>
      </c>
      <c r="F76" s="75"/>
      <c r="G76" s="75"/>
      <c r="H76" s="48">
        <f t="shared" si="7"/>
        <v>0</v>
      </c>
      <c r="I76" s="75"/>
      <c r="J76" s="101"/>
      <c r="K76" s="40"/>
      <c r="L76" s="66"/>
    </row>
    <row r="77" spans="2:12" ht="24.95" customHeight="1">
      <c r="B77" s="208" t="s">
        <v>164</v>
      </c>
      <c r="C77" s="215"/>
      <c r="D77" s="215"/>
      <c r="E77" s="216"/>
      <c r="F77" s="75">
        <v>0</v>
      </c>
      <c r="G77" s="75">
        <v>0</v>
      </c>
      <c r="H77" s="48">
        <f t="shared" si="7"/>
        <v>0</v>
      </c>
      <c r="I77" s="75"/>
      <c r="J77" s="101"/>
      <c r="K77" s="40"/>
      <c r="L77" s="66"/>
    </row>
    <row r="78" spans="2:12" ht="24.95" customHeight="1">
      <c r="B78" s="85"/>
      <c r="C78" s="217" t="s">
        <v>165</v>
      </c>
      <c r="D78" s="218"/>
      <c r="E78" s="219"/>
      <c r="F78" s="75">
        <v>0</v>
      </c>
      <c r="G78" s="75">
        <v>0</v>
      </c>
      <c r="H78" s="48">
        <f t="shared" si="7"/>
        <v>0</v>
      </c>
      <c r="I78" s="75"/>
      <c r="J78" s="101"/>
      <c r="K78" s="40"/>
      <c r="L78" s="66"/>
    </row>
    <row r="79" spans="2:12" ht="24.95" customHeight="1">
      <c r="B79" s="87"/>
      <c r="C79" s="72"/>
      <c r="D79" s="97" t="s">
        <v>166</v>
      </c>
      <c r="E79" s="97" t="s">
        <v>166</v>
      </c>
      <c r="F79" s="75"/>
      <c r="G79" s="75"/>
      <c r="H79" s="48">
        <f t="shared" si="7"/>
        <v>0</v>
      </c>
      <c r="I79" s="75"/>
      <c r="J79" s="101"/>
      <c r="K79" s="40"/>
      <c r="L79" s="66"/>
    </row>
    <row r="80" spans="2:12" ht="24.95" customHeight="1">
      <c r="B80" s="105"/>
      <c r="C80" s="95"/>
      <c r="D80" s="97" t="s">
        <v>167</v>
      </c>
      <c r="E80" s="97" t="s">
        <v>167</v>
      </c>
      <c r="F80" s="75"/>
      <c r="G80" s="75"/>
      <c r="H80" s="48">
        <f t="shared" si="7"/>
        <v>0</v>
      </c>
      <c r="I80" s="75"/>
      <c r="J80" s="101"/>
      <c r="K80" s="40"/>
      <c r="L80" s="66"/>
    </row>
    <row r="81" spans="2:12" ht="24.95" customHeight="1">
      <c r="B81" s="241" t="s">
        <v>168</v>
      </c>
      <c r="C81" s="209"/>
      <c r="D81" s="209"/>
      <c r="E81" s="210"/>
      <c r="F81" s="118">
        <v>0</v>
      </c>
      <c r="G81" s="118">
        <v>0</v>
      </c>
      <c r="H81" s="48">
        <f>G81-F81</f>
        <v>0</v>
      </c>
      <c r="I81" s="20"/>
      <c r="J81" s="40"/>
      <c r="K81" s="40"/>
      <c r="L81" s="66"/>
    </row>
    <row r="82" spans="2:12" ht="24.95" customHeight="1">
      <c r="B82" s="85"/>
      <c r="C82" s="217" t="s">
        <v>168</v>
      </c>
      <c r="D82" s="218"/>
      <c r="E82" s="219"/>
      <c r="F82" s="30">
        <v>0</v>
      </c>
      <c r="G82" s="30">
        <v>0</v>
      </c>
      <c r="H82" s="98">
        <f>G82-F82</f>
        <v>0</v>
      </c>
      <c r="I82" s="38"/>
      <c r="J82" s="40"/>
      <c r="K82" s="40"/>
      <c r="L82" s="66"/>
    </row>
    <row r="83" spans="2:12" ht="24.95" customHeight="1">
      <c r="B83" s="105"/>
      <c r="C83" s="97"/>
      <c r="D83" s="97" t="s">
        <v>168</v>
      </c>
      <c r="E83" s="97" t="s">
        <v>168</v>
      </c>
      <c r="F83" s="30">
        <v>0</v>
      </c>
      <c r="G83" s="30"/>
      <c r="H83" s="98">
        <f t="shared" ref="H83:H87" si="8">G83-F83</f>
        <v>0</v>
      </c>
      <c r="I83" s="38"/>
      <c r="J83" s="40"/>
      <c r="K83" s="40"/>
      <c r="L83" s="66"/>
    </row>
    <row r="84" spans="2:12" ht="24.95" customHeight="1">
      <c r="B84" s="208" t="s">
        <v>169</v>
      </c>
      <c r="C84" s="215"/>
      <c r="D84" s="215"/>
      <c r="E84" s="216"/>
      <c r="F84" s="77">
        <f>F85</f>
        <v>42615379</v>
      </c>
      <c r="G84" s="77">
        <f>G85</f>
        <v>43958809</v>
      </c>
      <c r="H84" s="46">
        <f t="shared" si="8"/>
        <v>1343430</v>
      </c>
      <c r="I84" s="38"/>
      <c r="J84" s="40"/>
      <c r="K84" s="40"/>
      <c r="L84" s="66"/>
    </row>
    <row r="85" spans="2:12" ht="24.95" customHeight="1">
      <c r="B85" s="85"/>
      <c r="C85" s="217" t="s">
        <v>169</v>
      </c>
      <c r="D85" s="218"/>
      <c r="E85" s="242"/>
      <c r="F85" s="108">
        <f>F86+F87</f>
        <v>42615379</v>
      </c>
      <c r="G85" s="108">
        <f>G86+G87</f>
        <v>43958809</v>
      </c>
      <c r="H85" s="109">
        <f t="shared" si="8"/>
        <v>1343430</v>
      </c>
      <c r="I85" s="110"/>
      <c r="J85" s="40"/>
      <c r="K85" s="40"/>
      <c r="L85" s="66"/>
    </row>
    <row r="86" spans="2:12" ht="24.95" customHeight="1">
      <c r="B86" s="87"/>
      <c r="C86" s="177"/>
      <c r="D86" s="156" t="s">
        <v>170</v>
      </c>
      <c r="E86" s="133" t="s">
        <v>170</v>
      </c>
      <c r="F86" s="130"/>
      <c r="G86" s="131"/>
      <c r="H86" s="130"/>
      <c r="I86" s="132"/>
      <c r="J86" s="124"/>
      <c r="K86" s="125"/>
      <c r="L86" s="126"/>
    </row>
    <row r="87" spans="2:12" ht="104.25" thickBot="1">
      <c r="B87" s="137"/>
      <c r="C87" s="152"/>
      <c r="D87" s="115" t="s">
        <v>47</v>
      </c>
      <c r="E87" s="127" t="s">
        <v>171</v>
      </c>
      <c r="F87" s="154">
        <v>42615379</v>
      </c>
      <c r="G87" s="154">
        <v>43958809</v>
      </c>
      <c r="H87" s="128">
        <f t="shared" si="8"/>
        <v>1343430</v>
      </c>
      <c r="I87" s="129" t="s">
        <v>180</v>
      </c>
      <c r="J87" s="116"/>
      <c r="K87" s="69"/>
      <c r="L87" s="70"/>
    </row>
    <row r="89" spans="2:12">
      <c r="G89" s="141"/>
      <c r="H89" s="15"/>
    </row>
    <row r="90" spans="2:12">
      <c r="G90" s="15"/>
    </row>
  </sheetData>
  <mergeCells count="35">
    <mergeCell ref="J3:L3"/>
    <mergeCell ref="B1:L2"/>
    <mergeCell ref="I4:I5"/>
    <mergeCell ref="J4:L4"/>
    <mergeCell ref="B6:E6"/>
    <mergeCell ref="G4:G5"/>
    <mergeCell ref="H4:H5"/>
    <mergeCell ref="B7:E7"/>
    <mergeCell ref="C8:E8"/>
    <mergeCell ref="B37:E37"/>
    <mergeCell ref="B4:E4"/>
    <mergeCell ref="F4:F5"/>
    <mergeCell ref="C24:E24"/>
    <mergeCell ref="C28:E28"/>
    <mergeCell ref="B81:E81"/>
    <mergeCell ref="C82:E82"/>
    <mergeCell ref="B84:E84"/>
    <mergeCell ref="C85:E85"/>
    <mergeCell ref="C38:E38"/>
    <mergeCell ref="B43:E43"/>
    <mergeCell ref="C44:E44"/>
    <mergeCell ref="D45:E45"/>
    <mergeCell ref="D54:E54"/>
    <mergeCell ref="D58:E58"/>
    <mergeCell ref="D60:E60"/>
    <mergeCell ref="D66:E66"/>
    <mergeCell ref="D48:E48"/>
    <mergeCell ref="D50:E50"/>
    <mergeCell ref="D63:E63"/>
    <mergeCell ref="B71:E71"/>
    <mergeCell ref="C72:E72"/>
    <mergeCell ref="B74:E74"/>
    <mergeCell ref="C75:E75"/>
    <mergeCell ref="B77:E77"/>
    <mergeCell ref="C78:E78"/>
  </mergeCells>
  <phoneticPr fontId="1" type="noConversion"/>
  <pageMargins left="0.7" right="0.7" top="0.75" bottom="0.75" header="0.3" footer="0.3"/>
  <pageSetup paperSize="9" scale="5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예산총괄표</vt:lpstr>
      <vt:lpstr>세입예산서</vt:lpstr>
      <vt:lpstr>세출예산서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2024-12-03T11:11:57Z</cp:lastPrinted>
  <dcterms:created xsi:type="dcterms:W3CDTF">2023-11-08T11:58:59Z</dcterms:created>
  <dcterms:modified xsi:type="dcterms:W3CDTF">2024-12-20T11:29:35Z</dcterms:modified>
</cp:coreProperties>
</file>