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760" windowHeight="8085" tabRatio="718" activeTab="0"/>
  </bookViews>
  <sheets>
    <sheet name="1. 총괄표" sheetId="1" r:id="rId1"/>
    <sheet name="1. 세입결산서" sheetId="2" r:id="rId2"/>
    <sheet name="1. 세출결산서" sheetId="3" r:id="rId3"/>
    <sheet name="2. 과목전용조서" sheetId="4" r:id="rId4"/>
    <sheet name="13. 퇴직연금 충당금 명세서" sheetId="5" r:id="rId5"/>
    <sheet name="16 정부보조금명세서" sheetId="6" r:id="rId6"/>
    <sheet name="15. 사업수입명세서" sheetId="7" r:id="rId7"/>
    <sheet name="19. 인건비명세서" sheetId="8" r:id="rId8"/>
    <sheet name="20. 사업비명세서" sheetId="9" r:id="rId9"/>
    <sheet name="21. 기타(운영비) 비용명세서" sheetId="10" r:id="rId10"/>
    <sheet name="22. 감사보고서" sheetId="11" r:id="rId11"/>
  </sheets>
  <definedNames>
    <definedName name="_xlnm.Print_Area" localSheetId="0">'1. 총괄표'!$A$1:$M$45</definedName>
    <definedName name="_xlnm.Print_Area" localSheetId="5">'16 정부보조금명세서'!$A$1:$F$20</definedName>
    <definedName name="_xlnm.Print_Area" localSheetId="7">'19. 인건비명세서'!$A$1:$E$18</definedName>
    <definedName name="_xlnm.Print_Area" localSheetId="9">'21. 기타(운영비) 비용명세서'!$A$1:$E$14</definedName>
  </definedNames>
  <calcPr fullCalcOnLoad="1"/>
</workbook>
</file>

<file path=xl/sharedStrings.xml><?xml version="1.0" encoding="utf-8"?>
<sst xmlns="http://schemas.openxmlformats.org/spreadsheetml/2006/main" count="721" uniqueCount="351">
  <si>
    <t>관</t>
  </si>
  <si>
    <t>항</t>
  </si>
  <si>
    <t>목</t>
  </si>
  <si>
    <t>예산</t>
  </si>
  <si>
    <t>결산</t>
  </si>
  <si>
    <t>증감</t>
  </si>
  <si>
    <t>수용비및수수료</t>
  </si>
  <si>
    <t>회의비</t>
  </si>
  <si>
    <t>보조금수입</t>
  </si>
  <si>
    <t>사업수입</t>
  </si>
  <si>
    <t>이월금</t>
  </si>
  <si>
    <t>합  계</t>
  </si>
  <si>
    <t>사무비</t>
  </si>
  <si>
    <t>자산취득비</t>
  </si>
  <si>
    <t>전입금</t>
  </si>
  <si>
    <t>잡수입</t>
  </si>
  <si>
    <t>인건비</t>
  </si>
  <si>
    <t>기관운영비</t>
  </si>
  <si>
    <t>여비</t>
  </si>
  <si>
    <t>공공요금</t>
  </si>
  <si>
    <t>제세공과금</t>
  </si>
  <si>
    <t>재산조성비</t>
  </si>
  <si>
    <t>시설비</t>
  </si>
  <si>
    <t>시설장비유지비</t>
  </si>
  <si>
    <t>과목</t>
  </si>
  <si>
    <t>구분</t>
  </si>
  <si>
    <t>후원금</t>
  </si>
  <si>
    <t>계</t>
  </si>
  <si>
    <t>관</t>
  </si>
  <si>
    <t>항</t>
  </si>
  <si>
    <t>목</t>
  </si>
  <si>
    <t>제수당</t>
  </si>
  <si>
    <t>기관운영비</t>
  </si>
  <si>
    <t>회의비</t>
  </si>
  <si>
    <t>공공요금</t>
  </si>
  <si>
    <t>제세공과금</t>
  </si>
  <si>
    <t>시설비</t>
  </si>
  <si>
    <t>자산취득비</t>
  </si>
  <si>
    <t>기타운영비</t>
  </si>
  <si>
    <t>소계</t>
  </si>
  <si>
    <t>소계</t>
  </si>
  <si>
    <t>시군구보조금</t>
  </si>
  <si>
    <t>기타보조금</t>
  </si>
  <si>
    <t>국고보조금</t>
  </si>
  <si>
    <t>시도보조금</t>
  </si>
  <si>
    <t>지정후원금</t>
  </si>
  <si>
    <t>비지정후원금</t>
  </si>
  <si>
    <t>후원금수입</t>
  </si>
  <si>
    <t>법인전입금</t>
  </si>
  <si>
    <t>법인전입금(후원금)</t>
  </si>
  <si>
    <t>전년도이월금</t>
  </si>
  <si>
    <t>전년도이월금(후원금)</t>
  </si>
  <si>
    <t>이월사업비</t>
  </si>
  <si>
    <t>제수당</t>
  </si>
  <si>
    <t>퇴직적립금</t>
  </si>
  <si>
    <t>사회보험부담금</t>
  </si>
  <si>
    <t>차량비</t>
  </si>
  <si>
    <t>시설부담</t>
  </si>
  <si>
    <t>지정후원금</t>
  </si>
  <si>
    <t>비지정후원금</t>
  </si>
  <si>
    <t>후원금수입</t>
  </si>
  <si>
    <t>법인전입금</t>
  </si>
  <si>
    <t>전입금</t>
  </si>
  <si>
    <t>잡수입</t>
  </si>
  <si>
    <t>총합계</t>
  </si>
  <si>
    <t>보조금</t>
  </si>
  <si>
    <t>급여</t>
  </si>
  <si>
    <t>여비</t>
  </si>
  <si>
    <t>기타운영비</t>
  </si>
  <si>
    <t>사무비</t>
  </si>
  <si>
    <t>재산조성비</t>
  </si>
  <si>
    <t>시군구보조금</t>
  </si>
  <si>
    <t>보조금수입</t>
  </si>
  <si>
    <t>전년도이월금</t>
  </si>
  <si>
    <t>이월금</t>
  </si>
  <si>
    <t>인건비</t>
  </si>
  <si>
    <t>업무추진비</t>
  </si>
  <si>
    <t>운영비</t>
  </si>
  <si>
    <t>이월사업비</t>
  </si>
  <si>
    <t>사업수입</t>
  </si>
  <si>
    <t>과년도수입</t>
  </si>
  <si>
    <t>과년도수입</t>
  </si>
  <si>
    <t>업무추진비</t>
  </si>
  <si>
    <t>운영비</t>
  </si>
  <si>
    <t>사업비</t>
  </si>
  <si>
    <t>과년도 지출</t>
  </si>
  <si>
    <t>과년도지출</t>
  </si>
  <si>
    <t>과년도 지출금</t>
  </si>
  <si>
    <t>예비비 및 기타</t>
  </si>
  <si>
    <t>과년도수입</t>
  </si>
  <si>
    <t>과년도수입</t>
  </si>
  <si>
    <t>국고보조금</t>
  </si>
  <si>
    <t>시도보조금</t>
  </si>
  <si>
    <t>불용품매각대</t>
  </si>
  <si>
    <t>예금이자</t>
  </si>
  <si>
    <t>기타잡수입</t>
  </si>
  <si>
    <t>차량비등</t>
  </si>
  <si>
    <t>과년도지출</t>
  </si>
  <si>
    <t>과년도지출</t>
  </si>
  <si>
    <t>사회보험
부담금</t>
  </si>
  <si>
    <t>사업수입</t>
  </si>
  <si>
    <t>사업수입</t>
  </si>
  <si>
    <t>이월금</t>
  </si>
  <si>
    <t>예비비 및
 기타</t>
  </si>
  <si>
    <t>수용비 및 
수수료</t>
  </si>
  <si>
    <t>퇴직금 및 
퇴직적립금</t>
  </si>
  <si>
    <t>부천시건강가정지원센터 결산 총괄표</t>
  </si>
  <si>
    <t>시설명 : 부천시건강가정지원센터</t>
  </si>
  <si>
    <t>부천시건강가정지원센터 세입결산서</t>
  </si>
  <si>
    <t>시설명 : 부천시건강가정지원센터</t>
  </si>
  <si>
    <t>시설장비 
유지비</t>
  </si>
  <si>
    <t>전년도이월금
(후원금)</t>
  </si>
  <si>
    <t xml:space="preserve"> </t>
  </si>
  <si>
    <t>항</t>
  </si>
  <si>
    <t>목</t>
  </si>
  <si>
    <t>과  목</t>
  </si>
  <si>
    <t>전 용
연월일</t>
  </si>
  <si>
    <t>예산액
(1)</t>
  </si>
  <si>
    <t>전용액
(2)</t>
  </si>
  <si>
    <t>예산현액
(1+2=3)</t>
  </si>
  <si>
    <t>지출액
(4)</t>
  </si>
  <si>
    <t>불용액
(3-4)</t>
  </si>
  <si>
    <t>[별지 제6호서식]</t>
  </si>
  <si>
    <t>[별지 제15호서식]</t>
  </si>
  <si>
    <t>과 목</t>
  </si>
  <si>
    <t>전년도이월액</t>
  </si>
  <si>
    <t>당해연도
증 가 액</t>
  </si>
  <si>
    <t>당해연도
감 소 액</t>
  </si>
  <si>
    <t>현재잔액</t>
  </si>
  <si>
    <t>비 고</t>
  </si>
  <si>
    <t>퇴직연금 충당금 명세서</t>
  </si>
  <si>
    <t>사업종류</t>
  </si>
  <si>
    <t>내   역</t>
  </si>
  <si>
    <t>금   액</t>
  </si>
  <si>
    <t>산 출 내 역</t>
  </si>
  <si>
    <t>비  고</t>
  </si>
  <si>
    <t>[별지 제17호서식]</t>
  </si>
  <si>
    <t>시설명 : 부천시건강가정지원센터</t>
  </si>
  <si>
    <t>사 업 수 입 명 세 서</t>
  </si>
  <si>
    <t>수령일</t>
  </si>
  <si>
    <t>보조구분</t>
  </si>
  <si>
    <t>보조내역</t>
  </si>
  <si>
    <t>금  액</t>
  </si>
  <si>
    <t>보조기관</t>
  </si>
  <si>
    <t>산 출 기 초</t>
  </si>
  <si>
    <t>[별지 제18호서식]</t>
  </si>
  <si>
    <t>구 분</t>
  </si>
  <si>
    <t>산 출 내 역</t>
  </si>
  <si>
    <t>[별지 제20호서식]</t>
  </si>
  <si>
    <t>정 부 보 조 금 명 세 서</t>
  </si>
  <si>
    <t>인 건 비 명 세 서</t>
  </si>
  <si>
    <t>[별지 제21호서식]</t>
  </si>
  <si>
    <t>사 업 비 명 세 서</t>
  </si>
  <si>
    <t>내  역</t>
  </si>
  <si>
    <t>[별지 제22호서식]</t>
  </si>
  <si>
    <t>보조금수입</t>
  </si>
  <si>
    <t>보조금수입</t>
  </si>
  <si>
    <t>국고보조금</t>
  </si>
  <si>
    <t>도비보조금</t>
  </si>
  <si>
    <t>도시비보조금</t>
  </si>
  <si>
    <t>여성가족부</t>
  </si>
  <si>
    <t>여성가족부</t>
  </si>
  <si>
    <t>여성가족부</t>
  </si>
  <si>
    <t>총합계</t>
  </si>
  <si>
    <t>행복한가족 프로그램 2차 보조금</t>
  </si>
  <si>
    <t>행복한가족 프로그램 1차 보조금</t>
  </si>
  <si>
    <t>경기도, 부천시</t>
  </si>
  <si>
    <t>경기도, 부천시</t>
  </si>
  <si>
    <t>1월 가족상담사업 이용자 부담금</t>
  </si>
  <si>
    <t>개인, 부부, 아동상담, 심리검사 비용</t>
  </si>
  <si>
    <t>2월 가족상담사업 이용자 부담금</t>
  </si>
  <si>
    <t>3월 가족상담사업 이용자 부담금</t>
  </si>
  <si>
    <t>4월 가족상담사업 이용자 부담금</t>
  </si>
  <si>
    <t>5월 가족상담사업 이용자 부담금</t>
  </si>
  <si>
    <t>6월 가족상담사업 이용자 부담금</t>
  </si>
  <si>
    <t>7월 가족상담사업 이용자 부담금</t>
  </si>
  <si>
    <t>8월 가족상담사업 이용자 부담금</t>
  </si>
  <si>
    <t>9월 가족상담사업 이용자 부담금</t>
  </si>
  <si>
    <t>10월 가족상담사업 이용자 부담금</t>
  </si>
  <si>
    <t>11월 가족상담사업 이용자 부담금</t>
  </si>
  <si>
    <t>12월 가족상담사업 이용자 부담금</t>
  </si>
  <si>
    <t>총합계</t>
  </si>
  <si>
    <t>센터운영</t>
  </si>
  <si>
    <t>급여</t>
  </si>
  <si>
    <t>제수당</t>
  </si>
  <si>
    <t>퇴직금 및 퇴직적립금</t>
  </si>
  <si>
    <t>사회보험부담금</t>
  </si>
  <si>
    <t>건강가정지원센터 운영
인력 인건비(6명)</t>
  </si>
  <si>
    <t>공동육아나눔터 운영
인력 인건비(2명) /
단시간근로자(4명)</t>
  </si>
  <si>
    <t>급여(전담인력)</t>
  </si>
  <si>
    <t>급여(보조인력)</t>
  </si>
  <si>
    <t>가족상담지원사업
인력 인건비(2명)</t>
  </si>
  <si>
    <t>별도
보조금
사업</t>
  </si>
  <si>
    <t>센터사업</t>
  </si>
  <si>
    <t>가족교육사업</t>
  </si>
  <si>
    <t>가족교육사업</t>
  </si>
  <si>
    <t>가족돌봄사업</t>
  </si>
  <si>
    <t>가족돌봄사업</t>
  </si>
  <si>
    <t>가족상담사업</t>
  </si>
  <si>
    <t>가족상담사업</t>
  </si>
  <si>
    <t>가족문화사업</t>
  </si>
  <si>
    <t>가족문화사업</t>
  </si>
  <si>
    <t>지역사회연계사업</t>
  </si>
  <si>
    <t>가족상담사업
(자부담)</t>
  </si>
  <si>
    <t>생애주기별 가족교육, 남성대상교육, 다양한 가족 역량강화교육</t>
  </si>
  <si>
    <t>모두가족봉사단, 아빠-자녀 토요돌봄</t>
  </si>
  <si>
    <t>개인, 가족상담, 상담사역량강화교육 등</t>
  </si>
  <si>
    <t>개인, 가족상담, 아동상담, 심리검사 등</t>
  </si>
  <si>
    <t>가족사랑의 날, 가족사랑 캠페인, 사업보고대회</t>
  </si>
  <si>
    <t>공동육아나눔터사업</t>
  </si>
  <si>
    <t>가족상담지원사업</t>
  </si>
  <si>
    <t>찾아가는 성교육, 생명존중교육, 집단상담 등</t>
  </si>
  <si>
    <t>경기육아나눔터사업</t>
  </si>
  <si>
    <t>프로그램 운영, 품앗이 활동, 홍보비 등(2개소)</t>
  </si>
  <si>
    <t>프로그램 운영, 품앗이 활동, 홍보비 등(5개소)</t>
  </si>
  <si>
    <t>행복한가족프로그램</t>
  </si>
  <si>
    <t>부부교육, 아동기 및 청소년기 부모교육 및 가족체험 등</t>
  </si>
  <si>
    <t>소 계</t>
  </si>
  <si>
    <t>국시비지원
사업</t>
  </si>
  <si>
    <t>소 계</t>
  </si>
  <si>
    <t>도시비지원
사업</t>
  </si>
  <si>
    <t>도비지원
사업</t>
  </si>
  <si>
    <t>업무추진비</t>
  </si>
  <si>
    <t>기관운영비</t>
  </si>
  <si>
    <t>여비</t>
  </si>
  <si>
    <t>수용비및수수료</t>
  </si>
  <si>
    <t>( 기  타 ) 비 용 명 세 서</t>
  </si>
  <si>
    <t>운영비</t>
  </si>
  <si>
    <t>센터 운영 기관운영업무추진비</t>
  </si>
  <si>
    <t>운영위원회, 인사위원회</t>
  </si>
  <si>
    <t>기타예금 및 이자수입</t>
  </si>
  <si>
    <t>급 여</t>
  </si>
  <si>
    <t>가족교육사업</t>
  </si>
  <si>
    <t>가족문화사업</t>
  </si>
  <si>
    <t>가족상담사업</t>
  </si>
  <si>
    <t>가족상담사업(자부담)</t>
  </si>
  <si>
    <t>지역사회연계사업</t>
  </si>
  <si>
    <t>경기도육아나눔터사업(보)</t>
  </si>
  <si>
    <t>공동육아나눔터사업(보)</t>
  </si>
  <si>
    <t>행복한가족프로그램(보)</t>
  </si>
  <si>
    <t xml:space="preserve">반환금 </t>
  </si>
  <si>
    <t>예산</t>
  </si>
  <si>
    <t>결산</t>
  </si>
  <si>
    <t>증감</t>
  </si>
  <si>
    <t>세 입 결 산 서</t>
  </si>
  <si>
    <t>세 출 결 산 서</t>
  </si>
  <si>
    <t>예산</t>
  </si>
  <si>
    <t>결산</t>
  </si>
  <si>
    <t>증감</t>
  </si>
  <si>
    <t>시설 부담금</t>
  </si>
  <si>
    <t>정부 보조금</t>
  </si>
  <si>
    <t>지역사회연계
사업</t>
  </si>
  <si>
    <t>경기도육아나눔터사업</t>
  </si>
  <si>
    <t>가족상담사업
(자부담)</t>
  </si>
  <si>
    <t>공동육아나눔터
사업</t>
  </si>
  <si>
    <t>행복한가족
프로그램</t>
  </si>
  <si>
    <t>부천시건강가정지원센터 세출결산서</t>
  </si>
  <si>
    <t>인건비 소계</t>
  </si>
  <si>
    <t>업무추진비
소계</t>
  </si>
  <si>
    <t>운영비 소계</t>
  </si>
  <si>
    <t>시설비 소계</t>
  </si>
  <si>
    <t>사업비 소계</t>
  </si>
  <si>
    <t>운영비</t>
  </si>
  <si>
    <t>수용비 및 수수료</t>
  </si>
  <si>
    <t>찾아가는 성교육</t>
  </si>
  <si>
    <t>생명존중교육</t>
  </si>
  <si>
    <t>집단상담</t>
  </si>
  <si>
    <t>△150,000</t>
  </si>
  <si>
    <t>사업비</t>
  </si>
  <si>
    <t>가족
상담
지원
사업</t>
  </si>
  <si>
    <t>지역사회네트워크사업</t>
  </si>
  <si>
    <t>경기
육아
나눔터
(사업비)</t>
  </si>
  <si>
    <t>나눔터 활동비</t>
  </si>
  <si>
    <t>활동비</t>
  </si>
  <si>
    <t>시설장비유지비</t>
  </si>
  <si>
    <t>교체,수리비</t>
  </si>
  <si>
    <t>홍보비</t>
  </si>
  <si>
    <t>품앗이 활동지원비</t>
  </si>
  <si>
    <t>위기가족 회복지원사업(보)</t>
  </si>
  <si>
    <t>가족상담사업지원사업</t>
  </si>
  <si>
    <t>가족상담사업지원사업(보)</t>
  </si>
  <si>
    <t>2022년 과 목 전 용 조 서</t>
  </si>
  <si>
    <t>△40,000</t>
  </si>
  <si>
    <t>중독예방프로그램</t>
  </si>
  <si>
    <t>캠페인</t>
  </si>
  <si>
    <t>△40,580</t>
  </si>
  <si>
    <t>△50,000</t>
  </si>
  <si>
    <t>△1,600,000</t>
  </si>
  <si>
    <t>* 전용사유
-수용비및 수수료 증가로 목간 변경
-찾아가는성교육,중독예방프로그램 지역욕구 증가로 인한 회기수 증가로 목간 변경</t>
  </si>
  <si>
    <t>2022. 12.6.</t>
  </si>
  <si>
    <t>2022 .11.9.</t>
  </si>
  <si>
    <t>△200,000</t>
  </si>
  <si>
    <t>2021.11.9.</t>
  </si>
  <si>
    <t>2021.6.9.</t>
  </si>
  <si>
    <t>△1,070,000</t>
  </si>
  <si>
    <t>△2680000</t>
  </si>
  <si>
    <t>△1,000,000</t>
  </si>
  <si>
    <t>△100,000</t>
  </si>
  <si>
    <r>
      <rPr>
        <b/>
        <sz val="11"/>
        <rFont val="맑은 고딕"/>
        <family val="3"/>
      </rPr>
      <t>* 전용사유</t>
    </r>
    <r>
      <rPr>
        <sz val="11"/>
        <rFont val="맑은 고딕"/>
        <family val="3"/>
      </rPr>
      <t xml:space="preserve">
 - 가족교육사업 기관연계(비예산)으로 진행됨에 따라, 예산절감 된 사업비를 지역사회연계사업비로 변경
 - </t>
    </r>
    <r>
      <rPr>
        <sz val="11"/>
        <rFont val="맑은 고딕"/>
        <family val="3"/>
      </rPr>
      <t>1월 직원 공석으로 인한 「인건비」와 각종「운영비」잔액 발생, 보직변경(2명)으로 인한「가족수당」, 관용차량 사용 증가로 인한「차량유류대」,                               외부 홍보물 정비 및 리플렛 제작 등「홍보비」등으로 예산변경 요청</t>
    </r>
  </si>
  <si>
    <t>시설관리지원비</t>
  </si>
  <si>
    <t>2022.8.26.
202212.7.</t>
  </si>
  <si>
    <t>△9,817,540</t>
  </si>
  <si>
    <t>2022.8.26.</t>
  </si>
  <si>
    <t>일반운영비</t>
  </si>
  <si>
    <t>2022.12.23.</t>
  </si>
  <si>
    <t>2022.8.26.
2022.12.23.</t>
  </si>
  <si>
    <t>△193,000</t>
  </si>
  <si>
    <t>프로그램지원</t>
  </si>
  <si>
    <t>2022.12.7.</t>
  </si>
  <si>
    <t>장난감 및 도서</t>
  </si>
  <si>
    <t>2022.12.7.
 2022.12.23.</t>
  </si>
  <si>
    <t>△2,057,390</t>
  </si>
  <si>
    <t>* 전용사유
-상반기 활동인력 미배치(2명)로 인한 활동비 잔액 발생으로 목별 변경 사용
-송내별나눔터 2021년 사용료 지급 및 물가인상으로 인한 소모품, 공공요금 등의 시설관리 지원비 증액 편성
-단시간 근로자 근무시간 변동에 따라 활동비 잔액 발생. 매월 홍보 캠페인 진행 및 장난감 폐기에 따른 장난감 구입이 필요, 사업비를 증액</t>
  </si>
  <si>
    <t>2022년 1분기 민간위탁금 보조금</t>
  </si>
  <si>
    <t>2022년 공동육아나눔터 상반기 보조금</t>
  </si>
  <si>
    <t>2022년 경기육아나눔터 상반기 보조금</t>
  </si>
  <si>
    <t>2022년 가족상담지원사업 상반기  보조금</t>
  </si>
  <si>
    <t>2022년 2분기 민간위탁금 보조금</t>
  </si>
  <si>
    <t>위기가족회복지원사업 보조금</t>
  </si>
  <si>
    <t>2022년 3분기 민간위탁금 보조금</t>
  </si>
  <si>
    <t>2022년 공동육아나눔터 하반기 보조금</t>
  </si>
  <si>
    <t>2022년 경기육아나눔터 하반기 보조금</t>
  </si>
  <si>
    <t>2022년 가족상담지원사업 하반기 보조금</t>
  </si>
  <si>
    <t>2022년 4분기 민간위탁금 보조금</t>
  </si>
  <si>
    <t>2022년 공동육아나눔터 하반기 보조금(2)</t>
  </si>
  <si>
    <t>2022년 공동육아나눔터 하반기 보조금(3)</t>
  </si>
  <si>
    <t>2022년 사업안내 지침
(부천시 추가지원금 포함)</t>
  </si>
  <si>
    <t>2022년 사업안내 지침</t>
  </si>
  <si>
    <t>위기가족회복지원사업</t>
  </si>
  <si>
    <t>부부,자녀, 부부-자녀 집단활동, 가족문화체험활동 등</t>
  </si>
  <si>
    <t>돌봄네트워크 구축을 위한 신규 포럼사업  등</t>
  </si>
  <si>
    <t>센터운영 여비          52,040
공동육아나눔터 여비 30,000
가족상담지원 여비    30,000</t>
  </si>
  <si>
    <t>센터운영 715,000</t>
  </si>
  <si>
    <t>센터운영 700,000</t>
  </si>
  <si>
    <t>공동
육아
나눔터
사업</t>
  </si>
  <si>
    <t>추가인력인건비</t>
  </si>
  <si>
    <t>2022.10.18.</t>
  </si>
  <si>
    <t>△1,200,000</t>
  </si>
  <si>
    <t>프로그램 운영지원</t>
  </si>
  <si>
    <t>품앗이활동</t>
  </si>
  <si>
    <t>품앗이교육</t>
  </si>
  <si>
    <t>운영위원회</t>
  </si>
  <si>
    <t>△250000</t>
  </si>
  <si>
    <t>2022.12.26.</t>
  </si>
  <si>
    <t>△18,000</t>
  </si>
  <si>
    <t>△1,618,000</t>
  </si>
  <si>
    <t>* 전용사유
-추간인력 인건비 잔액 전용
-동절기 육아나눔터 이용 활성화를 위한 운영비 증액 
-육아나눔터 초등돌봄 활성화를 위한 운영비 증액</t>
  </si>
  <si>
    <t>센터운영 464,000</t>
  </si>
  <si>
    <t xml:space="preserve">센터운영 제세공과금          2,803,445
공동육아나눔터 시설보험비  488,600  </t>
  </si>
  <si>
    <t>센터운영 공공요금           3,098,470
공동육아나눔터 공공요금  8,458,000
가족상담지원 공공요금     631,920</t>
  </si>
  <si>
    <t>센터운영 수용비 및 수수료           11,671,327 
가족상담지원 수용비 및 수수료      2,297,816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</si>
</sst>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88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1"/>
      <name val="돋움"/>
      <family val="3"/>
    </font>
    <font>
      <b/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8"/>
      <name val="돋움"/>
      <family val="3"/>
    </font>
    <font>
      <sz val="10"/>
      <color indexed="10"/>
      <name val="굴림"/>
      <family val="3"/>
    </font>
    <font>
      <sz val="10"/>
      <color indexed="8"/>
      <name val="굴림"/>
      <family val="3"/>
    </font>
    <font>
      <sz val="10"/>
      <color indexed="56"/>
      <name val="굴림"/>
      <family val="3"/>
    </font>
    <font>
      <sz val="9"/>
      <color indexed="8"/>
      <name val="굴림체"/>
      <family val="3"/>
    </font>
    <font>
      <sz val="10"/>
      <color indexed="10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b/>
      <u val="single"/>
      <sz val="20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20"/>
      <name val="맑은 고딕"/>
      <family val="3"/>
    </font>
    <font>
      <b/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theme="1"/>
      <name val="돋움"/>
      <family val="3"/>
    </font>
    <font>
      <sz val="10"/>
      <color rgb="FFFF0000"/>
      <name val="굴림"/>
      <family val="3"/>
    </font>
    <font>
      <sz val="10"/>
      <color theme="1"/>
      <name val="굴림"/>
      <family val="3"/>
    </font>
    <font>
      <sz val="10"/>
      <color theme="3"/>
      <name val="굴림"/>
      <family val="3"/>
    </font>
    <font>
      <sz val="9"/>
      <color rgb="FF000000"/>
      <name val="굴림체"/>
      <family val="3"/>
    </font>
    <font>
      <sz val="10"/>
      <color rgb="FFFF00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11"/>
      <name val="Calibri"/>
      <family val="3"/>
    </font>
    <font>
      <b/>
      <u val="single"/>
      <sz val="20"/>
      <name val="Cambria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2"/>
      <name val="Calibri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20"/>
      <name val="Calibri"/>
      <family val="3"/>
    </font>
    <font>
      <b/>
      <sz val="18"/>
      <name val="Cambria"/>
      <family val="3"/>
    </font>
    <font>
      <b/>
      <sz val="12"/>
      <name val="Cambria"/>
      <family val="3"/>
    </font>
    <font>
      <b/>
      <sz val="20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thin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/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2" fillId="0" borderId="0" applyNumberFormat="0" applyFill="0" applyBorder="0" applyAlignment="0" applyProtection="0"/>
  </cellStyleXfs>
  <cellXfs count="379">
    <xf numFmtId="0" fontId="0" fillId="0" borderId="0" xfId="0" applyAlignment="1">
      <alignment vertical="center"/>
    </xf>
    <xf numFmtId="41" fontId="2" fillId="0" borderId="0" xfId="48" applyFont="1" applyAlignment="1">
      <alignment vertical="center"/>
    </xf>
    <xf numFmtId="41" fontId="2" fillId="0" borderId="0" xfId="48" applyFont="1" applyFill="1" applyAlignment="1">
      <alignment vertical="center"/>
    </xf>
    <xf numFmtId="41" fontId="2" fillId="33" borderId="0" xfId="48" applyFont="1" applyFill="1" applyAlignment="1">
      <alignment vertical="center"/>
    </xf>
    <xf numFmtId="0" fontId="63" fillId="0" borderId="0" xfId="0" applyFont="1" applyAlignment="1">
      <alignment vertical="center"/>
    </xf>
    <xf numFmtId="41" fontId="2" fillId="0" borderId="0" xfId="48" applyFont="1" applyFill="1" applyBorder="1" applyAlignment="1">
      <alignment vertical="center"/>
    </xf>
    <xf numFmtId="41" fontId="2" fillId="0" borderId="0" xfId="48" applyFont="1" applyFill="1" applyBorder="1" applyAlignment="1">
      <alignment vertical="center"/>
    </xf>
    <xf numFmtId="41" fontId="2" fillId="0" borderId="0" xfId="48" applyFont="1" applyFill="1" applyBorder="1" applyAlignment="1">
      <alignment horizontal="center" vertical="center"/>
    </xf>
    <xf numFmtId="41" fontId="3" fillId="0" borderId="0" xfId="48" applyFont="1" applyFill="1" applyBorder="1" applyAlignment="1">
      <alignment horizontal="center" vertical="center"/>
    </xf>
    <xf numFmtId="41" fontId="4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1" fontId="2" fillId="0" borderId="0" xfId="48" applyFont="1" applyFill="1" applyBorder="1" applyAlignment="1">
      <alignment horizontal="center" vertical="center" shrinkToFit="1"/>
    </xf>
    <xf numFmtId="41" fontId="5" fillId="0" borderId="0" xfId="48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64" fillId="0" borderId="0" xfId="48" applyFont="1" applyFill="1" applyAlignment="1">
      <alignment vertical="center"/>
    </xf>
    <xf numFmtId="41" fontId="65" fillId="0" borderId="0" xfId="48" applyFont="1" applyFill="1" applyAlignment="1">
      <alignment vertical="center"/>
    </xf>
    <xf numFmtId="41" fontId="66" fillId="0" borderId="0" xfId="48" applyFont="1" applyFill="1" applyAlignment="1">
      <alignment vertical="center"/>
    </xf>
    <xf numFmtId="0" fontId="0" fillId="0" borderId="0" xfId="0" applyBorder="1" applyAlignment="1">
      <alignment vertical="center"/>
    </xf>
    <xf numFmtId="176" fontId="6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68" fillId="0" borderId="0" xfId="0" applyNumberFormat="1" applyFont="1" applyBorder="1" applyAlignment="1">
      <alignment vertical="center"/>
    </xf>
    <xf numFmtId="41" fontId="69" fillId="0" borderId="0" xfId="0" applyNumberFormat="1" applyFont="1" applyBorder="1" applyAlignment="1">
      <alignment vertical="center"/>
    </xf>
    <xf numFmtId="41" fontId="70" fillId="0" borderId="0" xfId="48" applyFont="1" applyAlignment="1">
      <alignment vertical="center"/>
    </xf>
    <xf numFmtId="41" fontId="71" fillId="28" borderId="10" xfId="48" applyFont="1" applyFill="1" applyBorder="1" applyAlignment="1">
      <alignment horizontal="center" vertical="center"/>
    </xf>
    <xf numFmtId="41" fontId="70" fillId="0" borderId="10" xfId="48" applyFont="1" applyBorder="1" applyAlignment="1">
      <alignment horizontal="center" vertical="center" wrapText="1"/>
    </xf>
    <xf numFmtId="41" fontId="72" fillId="0" borderId="10" xfId="48" applyFont="1" applyFill="1" applyBorder="1" applyAlignment="1">
      <alignment horizontal="center" vertical="center"/>
    </xf>
    <xf numFmtId="41" fontId="70" fillId="0" borderId="10" xfId="48" applyFont="1" applyBorder="1" applyAlignment="1">
      <alignment vertical="center"/>
    </xf>
    <xf numFmtId="41" fontId="70" fillId="0" borderId="10" xfId="48" applyFont="1" applyBorder="1" applyAlignment="1">
      <alignment vertical="center"/>
    </xf>
    <xf numFmtId="41" fontId="72" fillId="0" borderId="10" xfId="48" applyFont="1" applyBorder="1" applyAlignment="1">
      <alignment horizontal="center" vertical="center"/>
    </xf>
    <xf numFmtId="41" fontId="73" fillId="0" borderId="10" xfId="48" applyFont="1" applyBorder="1" applyAlignment="1">
      <alignment horizontal="center" vertical="center"/>
    </xf>
    <xf numFmtId="41" fontId="69" fillId="0" borderId="10" xfId="48" applyFont="1" applyBorder="1" applyAlignment="1">
      <alignment horizontal="center" vertical="center"/>
    </xf>
    <xf numFmtId="41" fontId="69" fillId="0" borderId="10" xfId="48" applyFont="1" applyBorder="1" applyAlignment="1">
      <alignment vertical="center"/>
    </xf>
    <xf numFmtId="41" fontId="70" fillId="0" borderId="0" xfId="48" applyFont="1" applyBorder="1" applyAlignment="1">
      <alignment horizontal="center" vertical="center"/>
    </xf>
    <xf numFmtId="41" fontId="70" fillId="0" borderId="0" xfId="48" applyFont="1" applyBorder="1" applyAlignment="1">
      <alignment vertical="center"/>
    </xf>
    <xf numFmtId="41" fontId="70" fillId="0" borderId="0" xfId="48" applyFont="1" applyFill="1" applyBorder="1" applyAlignment="1">
      <alignment vertical="center"/>
    </xf>
    <xf numFmtId="41" fontId="69" fillId="0" borderId="10" xfId="48" applyFont="1" applyFill="1" applyBorder="1" applyAlignment="1">
      <alignment horizontal="center" vertical="center"/>
    </xf>
    <xf numFmtId="41" fontId="70" fillId="0" borderId="0" xfId="48" applyFont="1" applyFill="1" applyBorder="1" applyAlignment="1">
      <alignment vertical="center"/>
    </xf>
    <xf numFmtId="41" fontId="70" fillId="0" borderId="0" xfId="48" applyFont="1" applyFill="1" applyBorder="1" applyAlignment="1">
      <alignment horizontal="center" vertical="center"/>
    </xf>
    <xf numFmtId="41" fontId="69" fillId="0" borderId="10" xfId="48" applyFont="1" applyBorder="1" applyAlignment="1">
      <alignment vertical="center"/>
    </xf>
    <xf numFmtId="41" fontId="70" fillId="28" borderId="10" xfId="48" applyFont="1" applyFill="1" applyBorder="1" applyAlignment="1">
      <alignment vertical="center"/>
    </xf>
    <xf numFmtId="41" fontId="71" fillId="34" borderId="10" xfId="48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11" xfId="63" applyFont="1" applyFill="1" applyBorder="1" applyAlignment="1">
      <alignment horizontal="center" vertical="center" wrapText="1"/>
      <protection/>
    </xf>
    <xf numFmtId="0" fontId="76" fillId="35" borderId="11" xfId="63" applyFont="1" applyFill="1" applyBorder="1" applyAlignment="1">
      <alignment horizontal="center" vertical="center" wrapText="1"/>
      <protection/>
    </xf>
    <xf numFmtId="0" fontId="76" fillId="35" borderId="12" xfId="63" applyFont="1" applyFill="1" applyBorder="1" applyAlignment="1">
      <alignment horizontal="center" vertical="center" wrapText="1"/>
      <protection/>
    </xf>
    <xf numFmtId="41" fontId="70" fillId="0" borderId="10" xfId="48" applyFont="1" applyBorder="1" applyAlignment="1">
      <alignment horizontal="center" vertical="center"/>
    </xf>
    <xf numFmtId="41" fontId="70" fillId="28" borderId="10" xfId="48" applyFont="1" applyFill="1" applyBorder="1" applyAlignment="1">
      <alignment horizontal="center" vertical="center"/>
    </xf>
    <xf numFmtId="41" fontId="70" fillId="33" borderId="10" xfId="48" applyFont="1" applyFill="1" applyBorder="1" applyAlignment="1">
      <alignment horizontal="center" vertical="center"/>
    </xf>
    <xf numFmtId="41" fontId="70" fillId="0" borderId="10" xfId="48" applyFont="1" applyFill="1" applyBorder="1" applyAlignment="1">
      <alignment horizontal="center" vertical="center" shrinkToFit="1"/>
    </xf>
    <xf numFmtId="41" fontId="70" fillId="0" borderId="0" xfId="48" applyFont="1" applyFill="1" applyBorder="1" applyAlignment="1">
      <alignment horizontal="center" vertical="center"/>
    </xf>
    <xf numFmtId="41" fontId="70" fillId="0" borderId="10" xfId="48" applyFont="1" applyFill="1" applyBorder="1" applyAlignment="1">
      <alignment horizontal="center" vertical="center"/>
    </xf>
    <xf numFmtId="41" fontId="71" fillId="36" borderId="10" xfId="48" applyFont="1" applyFill="1" applyBorder="1" applyAlignment="1">
      <alignment horizontal="center" vertical="center"/>
    </xf>
    <xf numFmtId="0" fontId="75" fillId="0" borderId="10" xfId="63" applyFont="1" applyFill="1" applyBorder="1" applyAlignment="1">
      <alignment horizontal="center" vertical="center" wrapText="1"/>
      <protection/>
    </xf>
    <xf numFmtId="0" fontId="75" fillId="0" borderId="12" xfId="63" applyFont="1" applyFill="1" applyBorder="1" applyAlignment="1">
      <alignment horizontal="center" vertical="center" wrapText="1"/>
      <protection/>
    </xf>
    <xf numFmtId="0" fontId="75" fillId="0" borderId="13" xfId="63" applyFont="1" applyFill="1" applyBorder="1" applyAlignment="1">
      <alignment horizontal="center" vertical="center" wrapText="1"/>
      <protection/>
    </xf>
    <xf numFmtId="0" fontId="76" fillId="13" borderId="12" xfId="63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8" fillId="0" borderId="0" xfId="0" applyFont="1" applyAlignment="1">
      <alignment vertical="center"/>
    </xf>
    <xf numFmtId="0" fontId="77" fillId="0" borderId="10" xfId="0" applyFont="1" applyBorder="1" applyAlignment="1">
      <alignment vertical="center"/>
    </xf>
    <xf numFmtId="0" fontId="77" fillId="0" borderId="15" xfId="0" applyFont="1" applyBorder="1" applyAlignment="1">
      <alignment vertical="center"/>
    </xf>
    <xf numFmtId="0" fontId="79" fillId="37" borderId="19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24" xfId="0" applyFont="1" applyFill="1" applyBorder="1" applyAlignment="1">
      <alignment horizontal="center" vertical="center"/>
    </xf>
    <xf numFmtId="41" fontId="69" fillId="33" borderId="10" xfId="48" applyFont="1" applyFill="1" applyBorder="1" applyAlignment="1">
      <alignment horizontal="center" vertical="center"/>
    </xf>
    <xf numFmtId="41" fontId="71" fillId="34" borderId="14" xfId="48" applyFont="1" applyFill="1" applyBorder="1" applyAlignment="1">
      <alignment horizontal="center" vertical="center"/>
    </xf>
    <xf numFmtId="41" fontId="71" fillId="19" borderId="15" xfId="48" applyFont="1" applyFill="1" applyBorder="1" applyAlignment="1">
      <alignment horizontal="center" vertical="center"/>
    </xf>
    <xf numFmtId="41" fontId="71" fillId="36" borderId="15" xfId="48" applyFont="1" applyFill="1" applyBorder="1" applyAlignment="1">
      <alignment horizontal="center" vertical="center"/>
    </xf>
    <xf numFmtId="41" fontId="71" fillId="28" borderId="15" xfId="48" applyFont="1" applyFill="1" applyBorder="1" applyAlignment="1">
      <alignment horizontal="center" vertical="center"/>
    </xf>
    <xf numFmtId="41" fontId="69" fillId="0" borderId="15" xfId="48" applyFont="1" applyFill="1" applyBorder="1" applyAlignment="1">
      <alignment horizontal="center" vertical="center"/>
    </xf>
    <xf numFmtId="41" fontId="69" fillId="0" borderId="15" xfId="48" applyFont="1" applyBorder="1" applyAlignment="1">
      <alignment vertical="center"/>
    </xf>
    <xf numFmtId="41" fontId="70" fillId="0" borderId="15" xfId="48" applyFont="1" applyBorder="1" applyAlignment="1">
      <alignment horizontal="center" vertical="center"/>
    </xf>
    <xf numFmtId="41" fontId="70" fillId="33" borderId="15" xfId="48" applyFont="1" applyFill="1" applyBorder="1" applyAlignment="1">
      <alignment horizontal="center" vertical="center"/>
    </xf>
    <xf numFmtId="41" fontId="70" fillId="28" borderId="15" xfId="48" applyFont="1" applyFill="1" applyBorder="1" applyAlignment="1">
      <alignment vertical="center"/>
    </xf>
    <xf numFmtId="41" fontId="70" fillId="0" borderId="15" xfId="48" applyFont="1" applyBorder="1" applyAlignment="1">
      <alignment vertical="center"/>
    </xf>
    <xf numFmtId="41" fontId="70" fillId="0" borderId="17" xfId="48" applyFont="1" applyBorder="1" applyAlignment="1">
      <alignment horizontal="center" vertical="center"/>
    </xf>
    <xf numFmtId="41" fontId="70" fillId="0" borderId="18" xfId="48" applyFont="1" applyBorder="1" applyAlignment="1">
      <alignment vertical="center"/>
    </xf>
    <xf numFmtId="41" fontId="71" fillId="33" borderId="0" xfId="48" applyFont="1" applyFill="1" applyBorder="1" applyAlignment="1">
      <alignment horizontal="center" vertical="center"/>
    </xf>
    <xf numFmtId="41" fontId="69" fillId="33" borderId="0" xfId="48" applyFont="1" applyFill="1" applyBorder="1" applyAlignment="1">
      <alignment horizontal="center" vertical="center"/>
    </xf>
    <xf numFmtId="41" fontId="69" fillId="33" borderId="0" xfId="48" applyFont="1" applyFill="1" applyBorder="1" applyAlignment="1">
      <alignment vertical="center"/>
    </xf>
    <xf numFmtId="41" fontId="70" fillId="33" borderId="0" xfId="48" applyFont="1" applyFill="1" applyBorder="1" applyAlignment="1">
      <alignment horizontal="center" vertical="center"/>
    </xf>
    <xf numFmtId="41" fontId="70" fillId="33" borderId="0" xfId="48" applyFont="1" applyFill="1" applyBorder="1" applyAlignment="1">
      <alignment vertical="center"/>
    </xf>
    <xf numFmtId="41" fontId="71" fillId="33" borderId="0" xfId="48" applyFont="1" applyFill="1" applyBorder="1" applyAlignment="1">
      <alignment vertical="center"/>
    </xf>
    <xf numFmtId="41" fontId="68" fillId="33" borderId="0" xfId="48" applyFont="1" applyFill="1" applyBorder="1" applyAlignment="1">
      <alignment horizontal="center" vertical="center"/>
    </xf>
    <xf numFmtId="41" fontId="68" fillId="33" borderId="0" xfId="48" applyFont="1" applyFill="1" applyBorder="1" applyAlignment="1">
      <alignment vertical="center"/>
    </xf>
    <xf numFmtId="41" fontId="70" fillId="33" borderId="0" xfId="48" applyFont="1" applyFill="1" applyBorder="1" applyAlignment="1">
      <alignment vertical="center"/>
    </xf>
    <xf numFmtId="41" fontId="71" fillId="34" borderId="15" xfId="48" applyFont="1" applyFill="1" applyBorder="1" applyAlignment="1">
      <alignment horizontal="center" vertical="center"/>
    </xf>
    <xf numFmtId="41" fontId="70" fillId="0" borderId="15" xfId="48" applyFont="1" applyFill="1" applyBorder="1" applyAlignment="1">
      <alignment horizontal="center" vertical="center"/>
    </xf>
    <xf numFmtId="14" fontId="44" fillId="0" borderId="25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41" fontId="44" fillId="0" borderId="26" xfId="48" applyFont="1" applyBorder="1" applyAlignment="1">
      <alignment horizontal="right" vertical="center"/>
    </xf>
    <xf numFmtId="0" fontId="44" fillId="0" borderId="27" xfId="0" applyFont="1" applyBorder="1" applyAlignment="1">
      <alignment horizontal="center" vertical="center"/>
    </xf>
    <xf numFmtId="41" fontId="44" fillId="33" borderId="10" xfId="48" applyFont="1" applyFill="1" applyBorder="1" applyAlignment="1">
      <alignment horizontal="right" vertical="center"/>
    </xf>
    <xf numFmtId="41" fontId="44" fillId="33" borderId="26" xfId="48" applyFont="1" applyFill="1" applyBorder="1" applyAlignment="1">
      <alignment horizontal="right" vertical="center"/>
    </xf>
    <xf numFmtId="41" fontId="44" fillId="33" borderId="28" xfId="48" applyFont="1" applyFill="1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41" fontId="77" fillId="0" borderId="17" xfId="0" applyNumberFormat="1" applyFont="1" applyBorder="1" applyAlignment="1">
      <alignment vertical="center"/>
    </xf>
    <xf numFmtId="0" fontId="79" fillId="38" borderId="16" xfId="0" applyFont="1" applyFill="1" applyBorder="1" applyAlignment="1">
      <alignment horizontal="center" vertical="center"/>
    </xf>
    <xf numFmtId="0" fontId="79" fillId="38" borderId="17" xfId="0" applyFont="1" applyFill="1" applyBorder="1" applyAlignment="1">
      <alignment vertical="center"/>
    </xf>
    <xf numFmtId="41" fontId="79" fillId="38" borderId="17" xfId="0" applyNumberFormat="1" applyFont="1" applyFill="1" applyBorder="1" applyAlignment="1">
      <alignment vertical="center"/>
    </xf>
    <xf numFmtId="0" fontId="79" fillId="38" borderId="18" xfId="0" applyFont="1" applyFill="1" applyBorder="1" applyAlignment="1">
      <alignment vertical="center"/>
    </xf>
    <xf numFmtId="41" fontId="77" fillId="0" borderId="10" xfId="0" applyNumberFormat="1" applyFont="1" applyBorder="1" applyAlignment="1">
      <alignment vertical="center"/>
    </xf>
    <xf numFmtId="0" fontId="77" fillId="0" borderId="2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9" fillId="38" borderId="32" xfId="0" applyFont="1" applyFill="1" applyBorder="1" applyAlignment="1">
      <alignment horizontal="center" vertical="center"/>
    </xf>
    <xf numFmtId="0" fontId="79" fillId="38" borderId="33" xfId="0" applyFont="1" applyFill="1" applyBorder="1" applyAlignment="1">
      <alignment horizontal="center" vertical="center"/>
    </xf>
    <xf numFmtId="41" fontId="79" fillId="38" borderId="34" xfId="0" applyNumberFormat="1" applyFont="1" applyFill="1" applyBorder="1" applyAlignment="1">
      <alignment vertical="center"/>
    </xf>
    <xf numFmtId="0" fontId="77" fillId="38" borderId="34" xfId="0" applyFont="1" applyFill="1" applyBorder="1" applyAlignment="1">
      <alignment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38" borderId="39" xfId="0" applyFont="1" applyFill="1" applyBorder="1" applyAlignment="1">
      <alignment vertical="center"/>
    </xf>
    <xf numFmtId="0" fontId="77" fillId="0" borderId="29" xfId="0" applyFont="1" applyBorder="1" applyAlignment="1">
      <alignment horizontal="center" vertical="center" wrapText="1"/>
    </xf>
    <xf numFmtId="0" fontId="79" fillId="28" borderId="29" xfId="0" applyFont="1" applyFill="1" applyBorder="1" applyAlignment="1">
      <alignment horizontal="center" vertical="center"/>
    </xf>
    <xf numFmtId="41" fontId="79" fillId="28" borderId="10" xfId="0" applyNumberFormat="1" applyFont="1" applyFill="1" applyBorder="1" applyAlignment="1">
      <alignment vertical="center"/>
    </xf>
    <xf numFmtId="0" fontId="79" fillId="28" borderId="10" xfId="0" applyFont="1" applyFill="1" applyBorder="1" applyAlignment="1">
      <alignment vertical="center"/>
    </xf>
    <xf numFmtId="0" fontId="79" fillId="28" borderId="15" xfId="0" applyFont="1" applyFill="1" applyBorder="1" applyAlignment="1">
      <alignment vertical="center"/>
    </xf>
    <xf numFmtId="0" fontId="79" fillId="28" borderId="29" xfId="0" applyFont="1" applyFill="1" applyBorder="1" applyAlignment="1">
      <alignment horizontal="center" vertical="center" wrapText="1"/>
    </xf>
    <xf numFmtId="0" fontId="79" fillId="38" borderId="31" xfId="0" applyFont="1" applyFill="1" applyBorder="1" applyAlignment="1">
      <alignment horizontal="center" vertical="center"/>
    </xf>
    <xf numFmtId="41" fontId="79" fillId="37" borderId="22" xfId="0" applyNumberFormat="1" applyFont="1" applyFill="1" applyBorder="1" applyAlignment="1">
      <alignment horizontal="center" vertical="center"/>
    </xf>
    <xf numFmtId="41" fontId="77" fillId="0" borderId="10" xfId="48" applyFont="1" applyBorder="1" applyAlignment="1">
      <alignment vertical="center"/>
    </xf>
    <xf numFmtId="0" fontId="77" fillId="0" borderId="10" xfId="0" applyFont="1" applyBorder="1" applyAlignment="1">
      <alignment vertical="center" shrinkToFit="1"/>
    </xf>
    <xf numFmtId="0" fontId="77" fillId="0" borderId="10" xfId="0" applyFont="1" applyBorder="1" applyAlignment="1">
      <alignment vertical="center" wrapText="1" shrinkToFit="1"/>
    </xf>
    <xf numFmtId="0" fontId="79" fillId="38" borderId="17" xfId="0" applyFont="1" applyFill="1" applyBorder="1" applyAlignment="1">
      <alignment vertical="center" shrinkToFit="1"/>
    </xf>
    <xf numFmtId="41" fontId="69" fillId="0" borderId="15" xfId="48" applyFont="1" applyBorder="1" applyAlignment="1">
      <alignment horizontal="center" vertical="center"/>
    </xf>
    <xf numFmtId="41" fontId="80" fillId="28" borderId="15" xfId="48" applyFont="1" applyFill="1" applyBorder="1" applyAlignment="1">
      <alignment vertical="center"/>
    </xf>
    <xf numFmtId="41" fontId="69" fillId="33" borderId="15" xfId="48" applyFont="1" applyFill="1" applyBorder="1" applyAlignment="1">
      <alignment horizontal="center" vertical="center"/>
    </xf>
    <xf numFmtId="41" fontId="69" fillId="0" borderId="18" xfId="48" applyFont="1" applyBorder="1" applyAlignment="1">
      <alignment vertical="center"/>
    </xf>
    <xf numFmtId="41" fontId="81" fillId="0" borderId="0" xfId="48" applyFont="1" applyBorder="1" applyAlignment="1">
      <alignment horizontal="left" vertical="center"/>
    </xf>
    <xf numFmtId="41" fontId="70" fillId="0" borderId="17" xfId="48" applyFont="1" applyBorder="1" applyAlignment="1">
      <alignment horizontal="center" vertical="center" shrinkToFit="1"/>
    </xf>
    <xf numFmtId="41" fontId="80" fillId="28" borderId="10" xfId="48" applyFont="1" applyFill="1" applyBorder="1" applyAlignment="1">
      <alignment vertical="center"/>
    </xf>
    <xf numFmtId="41" fontId="69" fillId="0" borderId="17" xfId="48" applyFont="1" applyBorder="1" applyAlignment="1">
      <alignment vertical="center"/>
    </xf>
    <xf numFmtId="41" fontId="69" fillId="0" borderId="10" xfId="48" applyFont="1" applyBorder="1" applyAlignment="1">
      <alignment horizontal="center" vertical="center" shrinkToFit="1"/>
    </xf>
    <xf numFmtId="41" fontId="69" fillId="0" borderId="10" xfId="48" applyFont="1" applyFill="1" applyBorder="1" applyAlignment="1">
      <alignment horizontal="center" vertical="center" shrinkToFit="1"/>
    </xf>
    <xf numFmtId="41" fontId="69" fillId="0" borderId="10" xfId="48" applyFont="1" applyFill="1" applyBorder="1" applyAlignment="1">
      <alignment vertical="center"/>
    </xf>
    <xf numFmtId="41" fontId="70" fillId="0" borderId="17" xfId="48" applyFont="1" applyBorder="1" applyAlignment="1">
      <alignment vertical="center"/>
    </xf>
    <xf numFmtId="0" fontId="71" fillId="13" borderId="14" xfId="0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76" fontId="70" fillId="0" borderId="10" xfId="0" applyNumberFormat="1" applyFont="1" applyFill="1" applyBorder="1" applyAlignment="1">
      <alignment horizontal="right" vertical="center" wrapText="1"/>
    </xf>
    <xf numFmtId="176" fontId="70" fillId="0" borderId="15" xfId="0" applyNumberFormat="1" applyFont="1" applyFill="1" applyBorder="1" applyAlignment="1">
      <alignment horizontal="right" vertical="center" wrapText="1"/>
    </xf>
    <xf numFmtId="176" fontId="70" fillId="39" borderId="10" xfId="0" applyNumberFormat="1" applyFont="1" applyFill="1" applyBorder="1" applyAlignment="1">
      <alignment horizontal="right" vertical="center" wrapText="1"/>
    </xf>
    <xf numFmtId="176" fontId="69" fillId="0" borderId="10" xfId="0" applyNumberFormat="1" applyFont="1" applyFill="1" applyBorder="1" applyAlignment="1">
      <alignment horizontal="right" vertical="center" wrapText="1"/>
    </xf>
    <xf numFmtId="0" fontId="70" fillId="35" borderId="10" xfId="0" applyFont="1" applyFill="1" applyBorder="1" applyAlignment="1">
      <alignment horizontal="center" vertical="center" wrapText="1"/>
    </xf>
    <xf numFmtId="176" fontId="70" fillId="35" borderId="10" xfId="0" applyNumberFormat="1" applyFont="1" applyFill="1" applyBorder="1" applyAlignment="1">
      <alignment horizontal="right" vertical="center" wrapText="1"/>
    </xf>
    <xf numFmtId="176" fontId="70" fillId="35" borderId="15" xfId="0" applyNumberFormat="1" applyFont="1" applyFill="1" applyBorder="1" applyAlignment="1">
      <alignment horizontal="right" vertical="center" wrapText="1"/>
    </xf>
    <xf numFmtId="176" fontId="69" fillId="35" borderId="10" xfId="0" applyNumberFormat="1" applyFont="1" applyFill="1" applyBorder="1" applyAlignment="1">
      <alignment horizontal="right" vertical="center" wrapText="1"/>
    </xf>
    <xf numFmtId="0" fontId="70" fillId="35" borderId="17" xfId="0" applyFont="1" applyFill="1" applyBorder="1" applyAlignment="1">
      <alignment horizontal="center" vertical="center" wrapText="1"/>
    </xf>
    <xf numFmtId="176" fontId="70" fillId="35" borderId="17" xfId="0" applyNumberFormat="1" applyFont="1" applyFill="1" applyBorder="1" applyAlignment="1">
      <alignment horizontal="right" vertical="center" wrapText="1"/>
    </xf>
    <xf numFmtId="176" fontId="70" fillId="35" borderId="18" xfId="0" applyNumberFormat="1" applyFont="1" applyFill="1" applyBorder="1" applyAlignment="1">
      <alignment horizontal="right" vertical="center" wrapText="1"/>
    </xf>
    <xf numFmtId="0" fontId="75" fillId="0" borderId="40" xfId="63" applyFont="1" applyFill="1" applyBorder="1" applyAlignment="1">
      <alignment horizontal="center" vertical="center" wrapText="1"/>
      <protection/>
    </xf>
    <xf numFmtId="0" fontId="76" fillId="7" borderId="13" xfId="63" applyFont="1" applyFill="1" applyBorder="1" applyAlignment="1">
      <alignment horizontal="center" vertical="center" wrapText="1"/>
      <protection/>
    </xf>
    <xf numFmtId="0" fontId="76" fillId="7" borderId="41" xfId="63" applyFont="1" applyFill="1" applyBorder="1" applyAlignment="1">
      <alignment horizontal="center" vertical="center" wrapText="1"/>
      <protection/>
    </xf>
    <xf numFmtId="0" fontId="76" fillId="7" borderId="12" xfId="63" applyFont="1" applyFill="1" applyBorder="1" applyAlignment="1">
      <alignment horizontal="center" vertical="center" wrapText="1"/>
      <protection/>
    </xf>
    <xf numFmtId="0" fontId="76" fillId="13" borderId="42" xfId="63" applyFont="1" applyFill="1" applyBorder="1" applyAlignment="1">
      <alignment horizontal="center" vertical="center" wrapText="1"/>
      <protection/>
    </xf>
    <xf numFmtId="0" fontId="76" fillId="35" borderId="43" xfId="63" applyFont="1" applyFill="1" applyBorder="1" applyAlignment="1">
      <alignment horizontal="center" vertical="center" wrapText="1"/>
      <protection/>
    </xf>
    <xf numFmtId="41" fontId="77" fillId="0" borderId="26" xfId="0" applyNumberFormat="1" applyFont="1" applyBorder="1" applyAlignment="1">
      <alignment horizontal="center" vertical="center"/>
    </xf>
    <xf numFmtId="41" fontId="77" fillId="0" borderId="26" xfId="0" applyNumberFormat="1" applyFont="1" applyBorder="1" applyAlignment="1">
      <alignment horizontal="left" vertical="center"/>
    </xf>
    <xf numFmtId="41" fontId="77" fillId="0" borderId="10" xfId="0" applyNumberFormat="1" applyFont="1" applyBorder="1" applyAlignment="1">
      <alignment horizontal="center" vertical="center"/>
    </xf>
    <xf numFmtId="41" fontId="77" fillId="0" borderId="10" xfId="0" applyNumberFormat="1" applyFont="1" applyBorder="1" applyAlignment="1">
      <alignment horizontal="left" vertical="center"/>
    </xf>
    <xf numFmtId="41" fontId="77" fillId="0" borderId="17" xfId="0" applyNumberFormat="1" applyFont="1" applyBorder="1" applyAlignment="1">
      <alignment horizontal="center" vertical="center"/>
    </xf>
    <xf numFmtId="181" fontId="77" fillId="0" borderId="10" xfId="0" applyNumberFormat="1" applyFont="1" applyBorder="1" applyAlignment="1">
      <alignment horizontal="right" vertical="center"/>
    </xf>
    <xf numFmtId="41" fontId="77" fillId="0" borderId="10" xfId="0" applyNumberFormat="1" applyFont="1" applyBorder="1" applyAlignment="1">
      <alignment horizontal="right" vertical="center"/>
    </xf>
    <xf numFmtId="41" fontId="77" fillId="0" borderId="26" xfId="0" applyNumberFormat="1" applyFont="1" applyBorder="1" applyAlignment="1">
      <alignment horizontal="center" vertical="center"/>
    </xf>
    <xf numFmtId="41" fontId="77" fillId="0" borderId="28" xfId="0" applyNumberFormat="1" applyFont="1" applyBorder="1" applyAlignment="1">
      <alignment horizontal="center" vertical="center"/>
    </xf>
    <xf numFmtId="41" fontId="77" fillId="0" borderId="44" xfId="0" applyNumberFormat="1" applyFont="1" applyBorder="1" applyAlignment="1">
      <alignment horizontal="center" vertical="center"/>
    </xf>
    <xf numFmtId="41" fontId="77" fillId="0" borderId="27" xfId="0" applyNumberFormat="1" applyFont="1" applyBorder="1" applyAlignment="1">
      <alignment horizontal="center" vertical="center"/>
    </xf>
    <xf numFmtId="41" fontId="77" fillId="0" borderId="17" xfId="0" applyNumberFormat="1" applyFont="1" applyBorder="1" applyAlignment="1">
      <alignment horizontal="left" vertical="center"/>
    </xf>
    <xf numFmtId="41" fontId="77" fillId="0" borderId="17" xfId="0" applyNumberFormat="1" applyFont="1" applyBorder="1" applyAlignment="1">
      <alignment horizontal="right" vertical="center"/>
    </xf>
    <xf numFmtId="41" fontId="77" fillId="0" borderId="45" xfId="0" applyNumberFormat="1" applyFont="1" applyBorder="1" applyAlignment="1">
      <alignment horizontal="center" vertical="center"/>
    </xf>
    <xf numFmtId="41" fontId="77" fillId="0" borderId="39" xfId="0" applyNumberFormat="1" applyFont="1" applyBorder="1" applyAlignment="1">
      <alignment horizontal="center" vertical="center"/>
    </xf>
    <xf numFmtId="41" fontId="77" fillId="0" borderId="46" xfId="0" applyNumberFormat="1" applyFont="1" applyBorder="1" applyAlignment="1">
      <alignment horizontal="center" vertical="center"/>
    </xf>
    <xf numFmtId="41" fontId="77" fillId="0" borderId="26" xfId="0" applyNumberFormat="1" applyFont="1" applyBorder="1" applyAlignment="1">
      <alignment horizontal="center" vertical="center"/>
    </xf>
    <xf numFmtId="41" fontId="77" fillId="0" borderId="28" xfId="0" applyNumberFormat="1" applyFont="1" applyBorder="1" applyAlignment="1">
      <alignment horizontal="left" vertical="center"/>
    </xf>
    <xf numFmtId="41" fontId="77" fillId="0" borderId="28" xfId="0" applyNumberFormat="1" applyFont="1" applyBorder="1" applyAlignment="1">
      <alignment horizontal="right" vertical="center"/>
    </xf>
    <xf numFmtId="41" fontId="77" fillId="0" borderId="47" xfId="0" applyNumberFormat="1" applyFont="1" applyBorder="1" applyAlignment="1">
      <alignment horizontal="center" vertical="center"/>
    </xf>
    <xf numFmtId="41" fontId="77" fillId="0" borderId="48" xfId="0" applyNumberFormat="1" applyFont="1" applyBorder="1" applyAlignment="1">
      <alignment vertical="center"/>
    </xf>
    <xf numFmtId="41" fontId="77" fillId="0" borderId="26" xfId="0" applyNumberFormat="1" applyFont="1" applyBorder="1" applyAlignment="1">
      <alignment horizontal="left" vertical="center" wrapText="1"/>
    </xf>
    <xf numFmtId="41" fontId="77" fillId="0" borderId="10" xfId="0" applyNumberFormat="1" applyFont="1" applyBorder="1" applyAlignment="1">
      <alignment horizontal="left" vertical="center" wrapText="1"/>
    </xf>
    <xf numFmtId="41" fontId="77" fillId="0" borderId="46" xfId="0" applyNumberFormat="1" applyFont="1" applyBorder="1" applyAlignment="1">
      <alignment horizontal="center" vertical="center" wrapText="1"/>
    </xf>
    <xf numFmtId="41" fontId="77" fillId="0" borderId="26" xfId="0" applyNumberFormat="1" applyFont="1" applyBorder="1" applyAlignment="1">
      <alignment horizontal="center" vertical="center" wrapText="1"/>
    </xf>
    <xf numFmtId="41" fontId="77" fillId="0" borderId="0" xfId="0" applyNumberFormat="1" applyFont="1" applyAlignment="1">
      <alignment horizontal="center" vertical="center"/>
    </xf>
    <xf numFmtId="41" fontId="77" fillId="0" borderId="44" xfId="0" applyNumberFormat="1" applyFont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41" fontId="77" fillId="0" borderId="28" xfId="0" applyNumberFormat="1" applyFont="1" applyBorder="1" applyAlignment="1">
      <alignment horizontal="center" vertical="center"/>
    </xf>
    <xf numFmtId="41" fontId="77" fillId="0" borderId="26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41" fontId="77" fillId="0" borderId="26" xfId="48" applyFont="1" applyBorder="1" applyAlignment="1">
      <alignment horizontal="center" vertical="center"/>
    </xf>
    <xf numFmtId="41" fontId="77" fillId="0" borderId="26" xfId="48" applyFont="1" applyBorder="1" applyAlignment="1">
      <alignment horizontal="right" vertical="center"/>
    </xf>
    <xf numFmtId="41" fontId="77" fillId="0" borderId="46" xfId="0" applyNumberFormat="1" applyFont="1" applyBorder="1" applyAlignment="1">
      <alignment vertical="center"/>
    </xf>
    <xf numFmtId="41" fontId="77" fillId="0" borderId="48" xfId="0" applyNumberFormat="1" applyFont="1" applyBorder="1" applyAlignment="1">
      <alignment horizontal="center" vertical="center"/>
    </xf>
    <xf numFmtId="41" fontId="77" fillId="0" borderId="48" xfId="0" applyNumberFormat="1" applyFont="1" applyBorder="1" applyAlignment="1">
      <alignment horizontal="left" vertical="center" wrapText="1"/>
    </xf>
    <xf numFmtId="41" fontId="7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77" fillId="0" borderId="46" xfId="0" applyNumberFormat="1" applyFont="1" applyBorder="1" applyAlignment="1">
      <alignment horizontal="left" vertical="center"/>
    </xf>
    <xf numFmtId="41" fontId="77" fillId="0" borderId="45" xfId="0" applyNumberFormat="1" applyFont="1" applyBorder="1" applyAlignment="1">
      <alignment horizontal="right" vertical="center"/>
    </xf>
    <xf numFmtId="41" fontId="77" fillId="0" borderId="15" xfId="0" applyNumberFormat="1" applyFont="1" applyBorder="1" applyAlignment="1">
      <alignment horizontal="center" vertical="center"/>
    </xf>
    <xf numFmtId="41" fontId="44" fillId="0" borderId="10" xfId="0" applyNumberFormat="1" applyFont="1" applyBorder="1" applyAlignment="1">
      <alignment vertical="center"/>
    </xf>
    <xf numFmtId="41" fontId="44" fillId="0" borderId="17" xfId="0" applyNumberFormat="1" applyFont="1" applyBorder="1" applyAlignment="1">
      <alignment vertical="center"/>
    </xf>
    <xf numFmtId="41" fontId="44" fillId="0" borderId="22" xfId="0" applyNumberFormat="1" applyFont="1" applyBorder="1" applyAlignment="1">
      <alignment vertical="center"/>
    </xf>
    <xf numFmtId="41" fontId="44" fillId="0" borderId="26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1" fontId="80" fillId="28" borderId="15" xfId="48" applyFont="1" applyFill="1" applyBorder="1" applyAlignment="1">
      <alignment horizontal="center" vertical="center"/>
    </xf>
    <xf numFmtId="41" fontId="0" fillId="0" borderId="0" xfId="48" applyFont="1" applyAlignment="1">
      <alignment vertical="center"/>
    </xf>
    <xf numFmtId="41" fontId="44" fillId="0" borderId="10" xfId="48" applyFont="1" applyBorder="1" applyAlignment="1">
      <alignment vertical="center"/>
    </xf>
    <xf numFmtId="41" fontId="70" fillId="0" borderId="0" xfId="48" applyNumberFormat="1" applyFont="1" applyBorder="1" applyAlignment="1">
      <alignment horizontal="center" vertical="center"/>
    </xf>
    <xf numFmtId="41" fontId="70" fillId="0" borderId="0" xfId="48" applyNumberFormat="1" applyFont="1" applyBorder="1" applyAlignment="1">
      <alignment vertical="center"/>
    </xf>
    <xf numFmtId="41" fontId="72" fillId="0" borderId="0" xfId="48" applyNumberFormat="1" applyFont="1" applyBorder="1" applyAlignment="1">
      <alignment horizontal="center" vertical="center"/>
    </xf>
    <xf numFmtId="41" fontId="75" fillId="0" borderId="11" xfId="63" applyNumberFormat="1" applyFont="1" applyFill="1" applyBorder="1" applyAlignment="1">
      <alignment horizontal="right" wrapText="1"/>
      <protection/>
    </xf>
    <xf numFmtId="41" fontId="75" fillId="0" borderId="49" xfId="63" applyNumberFormat="1" applyFont="1" applyFill="1" applyBorder="1" applyAlignment="1">
      <alignment horizontal="right" wrapText="1"/>
      <protection/>
    </xf>
    <xf numFmtId="41" fontId="75" fillId="0" borderId="12" xfId="63" applyNumberFormat="1" applyFont="1" applyFill="1" applyBorder="1" applyAlignment="1">
      <alignment horizontal="right" wrapText="1"/>
      <protection/>
    </xf>
    <xf numFmtId="41" fontId="82" fillId="0" borderId="12" xfId="63" applyNumberFormat="1" applyFont="1" applyFill="1" applyBorder="1" applyAlignment="1">
      <alignment horizontal="right" wrapText="1"/>
      <protection/>
    </xf>
    <xf numFmtId="41" fontId="83" fillId="7" borderId="12" xfId="63" applyNumberFormat="1" applyFont="1" applyFill="1" applyBorder="1" applyAlignment="1">
      <alignment horizontal="right" wrapText="1"/>
      <protection/>
    </xf>
    <xf numFmtId="41" fontId="76" fillId="7" borderId="12" xfId="63" applyNumberFormat="1" applyFont="1" applyFill="1" applyBorder="1" applyAlignment="1">
      <alignment horizontal="right" wrapText="1"/>
      <protection/>
    </xf>
    <xf numFmtId="41" fontId="76" fillId="7" borderId="49" xfId="63" applyNumberFormat="1" applyFont="1" applyFill="1" applyBorder="1" applyAlignment="1">
      <alignment horizontal="right" wrapText="1"/>
      <protection/>
    </xf>
    <xf numFmtId="41" fontId="69" fillId="0" borderId="10" xfId="48" applyFont="1" applyBorder="1" applyAlignment="1">
      <alignment horizontal="right"/>
    </xf>
    <xf numFmtId="41" fontId="83" fillId="7" borderId="50" xfId="63" applyNumberFormat="1" applyFont="1" applyFill="1" applyBorder="1" applyAlignment="1">
      <alignment horizontal="right" wrapText="1"/>
      <protection/>
    </xf>
    <xf numFmtId="41" fontId="76" fillId="7" borderId="50" xfId="63" applyNumberFormat="1" applyFont="1" applyFill="1" applyBorder="1" applyAlignment="1">
      <alignment horizontal="right" wrapText="1"/>
      <protection/>
    </xf>
    <xf numFmtId="41" fontId="76" fillId="7" borderId="51" xfId="63" applyNumberFormat="1" applyFont="1" applyFill="1" applyBorder="1" applyAlignment="1">
      <alignment horizontal="right" wrapText="1"/>
      <protection/>
    </xf>
    <xf numFmtId="41" fontId="75" fillId="0" borderId="10" xfId="63" applyNumberFormat="1" applyFont="1" applyFill="1" applyBorder="1" applyAlignment="1">
      <alignment horizontal="right" wrapText="1"/>
      <protection/>
    </xf>
    <xf numFmtId="41" fontId="75" fillId="0" borderId="15" xfId="63" applyNumberFormat="1" applyFont="1" applyFill="1" applyBorder="1" applyAlignment="1">
      <alignment horizontal="right" wrapText="1"/>
      <protection/>
    </xf>
    <xf numFmtId="41" fontId="82" fillId="0" borderId="10" xfId="63" applyNumberFormat="1" applyFont="1" applyFill="1" applyBorder="1" applyAlignment="1">
      <alignment horizontal="right" wrapText="1"/>
      <protection/>
    </xf>
    <xf numFmtId="41" fontId="83" fillId="7" borderId="10" xfId="63" applyNumberFormat="1" applyFont="1" applyFill="1" applyBorder="1" applyAlignment="1">
      <alignment horizontal="right" wrapText="1"/>
      <protection/>
    </xf>
    <xf numFmtId="41" fontId="76" fillId="7" borderId="10" xfId="63" applyNumberFormat="1" applyFont="1" applyFill="1" applyBorder="1" applyAlignment="1">
      <alignment horizontal="right" wrapText="1"/>
      <protection/>
    </xf>
    <xf numFmtId="41" fontId="76" fillId="7" borderId="15" xfId="63" applyNumberFormat="1" applyFont="1" applyFill="1" applyBorder="1" applyAlignment="1">
      <alignment horizontal="right" wrapText="1"/>
      <protection/>
    </xf>
    <xf numFmtId="41" fontId="75" fillId="7" borderId="10" xfId="63" applyNumberFormat="1" applyFont="1" applyFill="1" applyBorder="1" applyAlignment="1">
      <alignment horizontal="right" wrapText="1"/>
      <protection/>
    </xf>
    <xf numFmtId="41" fontId="75" fillId="7" borderId="15" xfId="63" applyNumberFormat="1" applyFont="1" applyFill="1" applyBorder="1" applyAlignment="1">
      <alignment horizontal="right" wrapText="1"/>
      <protection/>
    </xf>
    <xf numFmtId="41" fontId="69" fillId="0" borderId="10" xfId="48" applyFont="1" applyBorder="1" applyAlignment="1">
      <alignment horizontal="right" shrinkToFit="1"/>
    </xf>
    <xf numFmtId="41" fontId="75" fillId="0" borderId="52" xfId="63" applyNumberFormat="1" applyFont="1" applyFill="1" applyBorder="1" applyAlignment="1">
      <alignment horizontal="right" wrapText="1"/>
      <protection/>
    </xf>
    <xf numFmtId="41" fontId="76" fillId="7" borderId="52" xfId="63" applyNumberFormat="1" applyFont="1" applyFill="1" applyBorder="1" applyAlignment="1">
      <alignment horizontal="right" wrapText="1"/>
      <protection/>
    </xf>
    <xf numFmtId="41" fontId="76" fillId="35" borderId="11" xfId="63" applyNumberFormat="1" applyFont="1" applyFill="1" applyBorder="1" applyAlignment="1">
      <alignment horizontal="right" wrapText="1"/>
      <protection/>
    </xf>
    <xf numFmtId="41" fontId="76" fillId="35" borderId="49" xfId="63" applyNumberFormat="1" applyFont="1" applyFill="1" applyBorder="1" applyAlignment="1">
      <alignment horizontal="right" wrapText="1"/>
      <protection/>
    </xf>
    <xf numFmtId="41" fontId="76" fillId="35" borderId="53" xfId="63" applyNumberFormat="1" applyFont="1" applyFill="1" applyBorder="1" applyAlignment="1">
      <alignment horizontal="right" wrapText="1"/>
      <protection/>
    </xf>
    <xf numFmtId="41" fontId="76" fillId="35" borderId="54" xfId="63" applyNumberFormat="1" applyFont="1" applyFill="1" applyBorder="1" applyAlignment="1">
      <alignment horizontal="right" wrapText="1"/>
      <protection/>
    </xf>
    <xf numFmtId="41" fontId="2" fillId="0" borderId="0" xfId="48" applyFont="1" applyFill="1" applyBorder="1" applyAlignment="1">
      <alignment horizontal="center" vertical="center"/>
    </xf>
    <xf numFmtId="41" fontId="84" fillId="0" borderId="0" xfId="48" applyFont="1" applyAlignment="1">
      <alignment horizontal="center" vertical="center"/>
    </xf>
    <xf numFmtId="41" fontId="71" fillId="7" borderId="21" xfId="48" applyFont="1" applyFill="1" applyBorder="1" applyAlignment="1">
      <alignment horizontal="center" vertical="center"/>
    </xf>
    <xf numFmtId="41" fontId="71" fillId="7" borderId="22" xfId="48" applyFont="1" applyFill="1" applyBorder="1" applyAlignment="1">
      <alignment horizontal="center" vertical="center"/>
    </xf>
    <xf numFmtId="41" fontId="71" fillId="7" borderId="23" xfId="48" applyFont="1" applyFill="1" applyBorder="1" applyAlignment="1">
      <alignment horizontal="center" vertical="center"/>
    </xf>
    <xf numFmtId="41" fontId="71" fillId="36" borderId="14" xfId="48" applyFont="1" applyFill="1" applyBorder="1" applyAlignment="1">
      <alignment horizontal="center" vertical="center"/>
    </xf>
    <xf numFmtId="41" fontId="71" fillId="36" borderId="10" xfId="48" applyFont="1" applyFill="1" applyBorder="1" applyAlignment="1">
      <alignment horizontal="center" vertical="center"/>
    </xf>
    <xf numFmtId="41" fontId="70" fillId="0" borderId="0" xfId="48" applyFont="1" applyFill="1" applyBorder="1" applyAlignment="1">
      <alignment horizontal="center" vertical="center"/>
    </xf>
    <xf numFmtId="41" fontId="70" fillId="0" borderId="14" xfId="48" applyFont="1" applyBorder="1" applyAlignment="1">
      <alignment horizontal="center" vertical="center"/>
    </xf>
    <xf numFmtId="41" fontId="70" fillId="0" borderId="16" xfId="48" applyFont="1" applyBorder="1" applyAlignment="1">
      <alignment horizontal="center" vertical="center"/>
    </xf>
    <xf numFmtId="41" fontId="70" fillId="28" borderId="10" xfId="48" applyFont="1" applyFill="1" applyBorder="1" applyAlignment="1">
      <alignment horizontal="center" vertical="center"/>
    </xf>
    <xf numFmtId="41" fontId="81" fillId="0" borderId="0" xfId="48" applyFont="1" applyBorder="1" applyAlignment="1">
      <alignment horizontal="left" vertical="center"/>
    </xf>
    <xf numFmtId="41" fontId="70" fillId="0" borderId="10" xfId="48" applyFont="1" applyFill="1" applyBorder="1" applyAlignment="1">
      <alignment horizontal="center" vertical="center"/>
    </xf>
    <xf numFmtId="41" fontId="70" fillId="0" borderId="14" xfId="48" applyFont="1" applyFill="1" applyBorder="1" applyAlignment="1">
      <alignment horizontal="center" vertical="center"/>
    </xf>
    <xf numFmtId="41" fontId="70" fillId="0" borderId="10" xfId="48" applyFont="1" applyBorder="1" applyAlignment="1">
      <alignment horizontal="center" vertical="center"/>
    </xf>
    <xf numFmtId="41" fontId="70" fillId="0" borderId="14" xfId="48" applyFont="1" applyFill="1" applyBorder="1" applyAlignment="1">
      <alignment horizontal="center" vertical="center" shrinkToFit="1"/>
    </xf>
    <xf numFmtId="41" fontId="70" fillId="0" borderId="46" xfId="48" applyFont="1" applyBorder="1" applyAlignment="1">
      <alignment horizontal="center" vertical="center"/>
    </xf>
    <xf numFmtId="41" fontId="70" fillId="0" borderId="28" xfId="48" applyFont="1" applyBorder="1" applyAlignment="1">
      <alignment horizontal="center" vertical="center"/>
    </xf>
    <xf numFmtId="41" fontId="70" fillId="0" borderId="26" xfId="48" applyFont="1" applyBorder="1" applyAlignment="1">
      <alignment horizontal="center" vertical="center"/>
    </xf>
    <xf numFmtId="41" fontId="70" fillId="0" borderId="46" xfId="48" applyFont="1" applyFill="1" applyBorder="1" applyAlignment="1">
      <alignment horizontal="center" vertical="center" shrinkToFit="1"/>
    </xf>
    <xf numFmtId="41" fontId="70" fillId="0" borderId="26" xfId="48" applyFont="1" applyFill="1" applyBorder="1" applyAlignment="1">
      <alignment horizontal="center" vertical="center" shrinkToFit="1"/>
    </xf>
    <xf numFmtId="41" fontId="70" fillId="0" borderId="45" xfId="48" applyFont="1" applyBorder="1" applyAlignment="1">
      <alignment horizontal="center" vertical="center"/>
    </xf>
    <xf numFmtId="41" fontId="70" fillId="33" borderId="10" xfId="48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0" fillId="35" borderId="14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71" fillId="13" borderId="22" xfId="0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0" fontId="71" fillId="13" borderId="21" xfId="0" applyFont="1" applyFill="1" applyBorder="1" applyAlignment="1">
      <alignment horizontal="center" vertical="center" wrapText="1"/>
    </xf>
    <xf numFmtId="0" fontId="71" fillId="13" borderId="23" xfId="0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0" fontId="75" fillId="0" borderId="14" xfId="63" applyFont="1" applyFill="1" applyBorder="1" applyAlignment="1">
      <alignment horizontal="center" vertical="center" wrapText="1"/>
      <protection/>
    </xf>
    <xf numFmtId="0" fontId="75" fillId="0" borderId="10" xfId="63" applyFont="1" applyFill="1" applyBorder="1" applyAlignment="1">
      <alignment horizontal="center" vertical="center" wrapText="1"/>
      <protection/>
    </xf>
    <xf numFmtId="0" fontId="75" fillId="0" borderId="55" xfId="63" applyFont="1" applyFill="1" applyBorder="1" applyAlignment="1">
      <alignment horizontal="center" vertical="center" wrapText="1"/>
      <protection/>
    </xf>
    <xf numFmtId="0" fontId="75" fillId="0" borderId="50" xfId="63" applyFont="1" applyFill="1" applyBorder="1" applyAlignment="1">
      <alignment horizontal="center" vertical="center" wrapText="1"/>
      <protection/>
    </xf>
    <xf numFmtId="0" fontId="75" fillId="0" borderId="12" xfId="63" applyFont="1" applyFill="1" applyBorder="1" applyAlignment="1">
      <alignment horizontal="center" vertical="center" wrapText="1"/>
      <protection/>
    </xf>
    <xf numFmtId="0" fontId="75" fillId="0" borderId="46" xfId="63" applyFont="1" applyFill="1" applyBorder="1" applyAlignment="1">
      <alignment horizontal="center" vertical="center" wrapText="1"/>
      <protection/>
    </xf>
    <xf numFmtId="0" fontId="76" fillId="7" borderId="10" xfId="63" applyFont="1" applyFill="1" applyBorder="1" applyAlignment="1">
      <alignment horizontal="center" vertical="center" wrapText="1"/>
      <protection/>
    </xf>
    <xf numFmtId="0" fontId="76" fillId="7" borderId="46" xfId="63" applyFont="1" applyFill="1" applyBorder="1" applyAlignment="1">
      <alignment horizontal="center" vertical="center" wrapText="1"/>
      <protection/>
    </xf>
    <xf numFmtId="0" fontId="75" fillId="0" borderId="56" xfId="63" applyFont="1" applyFill="1" applyBorder="1" applyAlignment="1">
      <alignment horizontal="center" vertical="center" wrapText="1"/>
      <protection/>
    </xf>
    <xf numFmtId="0" fontId="75" fillId="0" borderId="57" xfId="63" applyFont="1" applyFill="1" applyBorder="1" applyAlignment="1">
      <alignment horizontal="center" vertical="center" wrapText="1"/>
      <protection/>
    </xf>
    <xf numFmtId="0" fontId="75" fillId="0" borderId="58" xfId="63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6" fillId="13" borderId="59" xfId="63" applyFont="1" applyFill="1" applyBorder="1" applyAlignment="1">
      <alignment horizontal="center" vertical="center" wrapText="1"/>
      <protection/>
    </xf>
    <xf numFmtId="0" fontId="76" fillId="13" borderId="60" xfId="63" applyFont="1" applyFill="1" applyBorder="1" applyAlignment="1">
      <alignment horizontal="center" vertical="center" wrapText="1"/>
      <protection/>
    </xf>
    <xf numFmtId="0" fontId="76" fillId="13" borderId="61" xfId="63" applyFont="1" applyFill="1" applyBorder="1" applyAlignment="1">
      <alignment horizontal="center" vertical="center" wrapText="1"/>
      <protection/>
    </xf>
    <xf numFmtId="0" fontId="76" fillId="13" borderId="12" xfId="63" applyFont="1" applyFill="1" applyBorder="1" applyAlignment="1">
      <alignment horizontal="center" vertical="center" wrapText="1"/>
      <protection/>
    </xf>
    <xf numFmtId="0" fontId="76" fillId="13" borderId="62" xfId="63" applyFont="1" applyFill="1" applyBorder="1" applyAlignment="1">
      <alignment horizontal="center" vertical="center" wrapText="1"/>
      <protection/>
    </xf>
    <xf numFmtId="0" fontId="76" fillId="13" borderId="52" xfId="63" applyFont="1" applyFill="1" applyBorder="1" applyAlignment="1">
      <alignment horizontal="center" vertical="center" wrapText="1"/>
      <protection/>
    </xf>
    <xf numFmtId="0" fontId="75" fillId="0" borderId="63" xfId="63" applyFont="1" applyFill="1" applyBorder="1" applyAlignment="1">
      <alignment horizontal="center" vertical="center" wrapText="1"/>
      <protection/>
    </xf>
    <xf numFmtId="0" fontId="75" fillId="0" borderId="64" xfId="63" applyFont="1" applyFill="1" applyBorder="1" applyAlignment="1">
      <alignment horizontal="center" vertical="center" wrapText="1"/>
      <protection/>
    </xf>
    <xf numFmtId="0" fontId="75" fillId="0" borderId="65" xfId="63" applyFont="1" applyFill="1" applyBorder="1" applyAlignment="1">
      <alignment horizontal="center" vertical="center" wrapText="1"/>
      <protection/>
    </xf>
    <xf numFmtId="0" fontId="76" fillId="7" borderId="28" xfId="63" applyFont="1" applyFill="1" applyBorder="1" applyAlignment="1">
      <alignment horizontal="center" vertical="center" wrapText="1"/>
      <protection/>
    </xf>
    <xf numFmtId="0" fontId="76" fillId="7" borderId="26" xfId="63" applyFont="1" applyFill="1" applyBorder="1" applyAlignment="1">
      <alignment horizontal="center" vertical="center" wrapText="1"/>
      <protection/>
    </xf>
    <xf numFmtId="0" fontId="75" fillId="0" borderId="66" xfId="63" applyFont="1" applyFill="1" applyBorder="1" applyAlignment="1">
      <alignment horizontal="center" vertical="center" wrapText="1"/>
      <protection/>
    </xf>
    <xf numFmtId="0" fontId="75" fillId="0" borderId="67" xfId="63" applyFont="1" applyFill="1" applyBorder="1" applyAlignment="1">
      <alignment horizontal="center" vertical="center" wrapText="1"/>
      <protection/>
    </xf>
    <xf numFmtId="0" fontId="82" fillId="0" borderId="55" xfId="63" applyFont="1" applyFill="1" applyBorder="1" applyAlignment="1">
      <alignment horizontal="center" vertical="center" wrapText="1"/>
      <protection/>
    </xf>
    <xf numFmtId="0" fontId="82" fillId="0" borderId="50" xfId="63" applyFont="1" applyFill="1" applyBorder="1" applyAlignment="1">
      <alignment horizontal="center" vertical="center" wrapText="1"/>
      <protection/>
    </xf>
    <xf numFmtId="0" fontId="82" fillId="0" borderId="12" xfId="63" applyFont="1" applyFill="1" applyBorder="1" applyAlignment="1">
      <alignment horizontal="center" vertical="center" wrapText="1"/>
      <protection/>
    </xf>
    <xf numFmtId="0" fontId="76" fillId="35" borderId="57" xfId="63" applyFont="1" applyFill="1" applyBorder="1" applyAlignment="1">
      <alignment horizontal="center" vertical="center" wrapText="1"/>
      <protection/>
    </xf>
    <xf numFmtId="0" fontId="76" fillId="35" borderId="0" xfId="63" applyFont="1" applyFill="1" applyBorder="1" applyAlignment="1">
      <alignment horizontal="center" vertical="center" wrapText="1"/>
      <protection/>
    </xf>
    <xf numFmtId="0" fontId="76" fillId="35" borderId="68" xfId="63" applyFont="1" applyFill="1" applyBorder="1" applyAlignment="1">
      <alignment horizontal="center" vertical="center" wrapText="1"/>
      <protection/>
    </xf>
    <xf numFmtId="0" fontId="76" fillId="35" borderId="69" xfId="63" applyFont="1" applyFill="1" applyBorder="1" applyAlignment="1">
      <alignment horizontal="center" vertical="center" wrapText="1"/>
      <protection/>
    </xf>
    <xf numFmtId="0" fontId="75" fillId="0" borderId="70" xfId="63" applyFont="1" applyFill="1" applyBorder="1" applyAlignment="1">
      <alignment horizontal="center" vertical="center" wrapText="1"/>
      <protection/>
    </xf>
    <xf numFmtId="0" fontId="75" fillId="0" borderId="71" xfId="63" applyFont="1" applyFill="1" applyBorder="1" applyAlignment="1">
      <alignment horizontal="center" vertical="center" wrapText="1"/>
      <protection/>
    </xf>
    <xf numFmtId="0" fontId="75" fillId="0" borderId="41" xfId="63" applyFont="1" applyFill="1" applyBorder="1" applyAlignment="1">
      <alignment horizontal="center" vertical="center" wrapText="1"/>
      <protection/>
    </xf>
    <xf numFmtId="0" fontId="76" fillId="7" borderId="55" xfId="63" applyFont="1" applyFill="1" applyBorder="1" applyAlignment="1">
      <alignment horizontal="center" vertical="center" wrapText="1"/>
      <protection/>
    </xf>
    <xf numFmtId="0" fontId="76" fillId="7" borderId="50" xfId="63" applyFont="1" applyFill="1" applyBorder="1" applyAlignment="1">
      <alignment horizontal="center" vertical="center" wrapText="1"/>
      <protection/>
    </xf>
    <xf numFmtId="0" fontId="76" fillId="7" borderId="12" xfId="63" applyFont="1" applyFill="1" applyBorder="1" applyAlignment="1">
      <alignment horizontal="center" vertical="center" wrapText="1"/>
      <protection/>
    </xf>
    <xf numFmtId="0" fontId="79" fillId="37" borderId="23" xfId="0" applyFont="1" applyFill="1" applyBorder="1" applyAlignment="1">
      <alignment horizontal="center" vertical="center" wrapText="1"/>
    </xf>
    <xf numFmtId="0" fontId="79" fillId="37" borderId="72" xfId="0" applyFont="1" applyFill="1" applyBorder="1" applyAlignment="1">
      <alignment horizontal="center" vertical="center"/>
    </xf>
    <xf numFmtId="41" fontId="77" fillId="0" borderId="73" xfId="0" applyNumberFormat="1" applyFont="1" applyBorder="1" applyAlignment="1">
      <alignment horizontal="center" vertical="center" wrapText="1"/>
    </xf>
    <xf numFmtId="41" fontId="77" fillId="0" borderId="44" xfId="0" applyNumberFormat="1" applyFont="1" applyBorder="1" applyAlignment="1">
      <alignment horizontal="center" vertical="center" wrapText="1"/>
    </xf>
    <xf numFmtId="41" fontId="77" fillId="0" borderId="44" xfId="0" applyNumberFormat="1" applyFont="1" applyBorder="1" applyAlignment="1">
      <alignment horizontal="center" vertical="center"/>
    </xf>
    <xf numFmtId="41" fontId="77" fillId="0" borderId="74" xfId="0" applyNumberFormat="1" applyFont="1" applyBorder="1" applyAlignment="1">
      <alignment horizontal="center" vertical="center"/>
    </xf>
    <xf numFmtId="41" fontId="77" fillId="0" borderId="46" xfId="0" applyNumberFormat="1" applyFont="1" applyBorder="1" applyAlignment="1">
      <alignment horizontal="center" vertical="center"/>
    </xf>
    <xf numFmtId="41" fontId="77" fillId="0" borderId="28" xfId="0" applyNumberFormat="1" applyFont="1" applyBorder="1" applyAlignment="1">
      <alignment horizontal="center" vertical="center"/>
    </xf>
    <xf numFmtId="41" fontId="77" fillId="0" borderId="45" xfId="0" applyNumberFormat="1" applyFont="1" applyBorder="1" applyAlignment="1">
      <alignment horizontal="center" vertical="center"/>
    </xf>
    <xf numFmtId="41" fontId="77" fillId="0" borderId="58" xfId="0" applyNumberFormat="1" applyFont="1" applyBorder="1" applyAlignment="1">
      <alignment horizontal="left" vertical="center" wrapText="1"/>
    </xf>
    <xf numFmtId="41" fontId="77" fillId="0" borderId="75" xfId="0" applyNumberFormat="1" applyFont="1" applyBorder="1" applyAlignment="1">
      <alignment horizontal="left" vertical="center"/>
    </xf>
    <xf numFmtId="41" fontId="77" fillId="0" borderId="76" xfId="0" applyNumberFormat="1" applyFont="1" applyBorder="1" applyAlignment="1">
      <alignment horizontal="left" vertical="center"/>
    </xf>
    <xf numFmtId="41" fontId="77" fillId="0" borderId="26" xfId="0" applyNumberFormat="1" applyFont="1" applyBorder="1" applyAlignment="1">
      <alignment horizontal="left" vertical="center"/>
    </xf>
    <xf numFmtId="41" fontId="77" fillId="0" borderId="76" xfId="0" applyNumberFormat="1" applyFont="1" applyBorder="1" applyAlignment="1">
      <alignment horizontal="center" vertical="center"/>
    </xf>
    <xf numFmtId="41" fontId="77" fillId="0" borderId="26" xfId="0" applyNumberFormat="1" applyFont="1" applyBorder="1" applyAlignment="1">
      <alignment horizontal="center" vertical="center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 wrapText="1"/>
    </xf>
    <xf numFmtId="0" fontId="79" fillId="37" borderId="20" xfId="0" applyFont="1" applyFill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41" fontId="7" fillId="0" borderId="77" xfId="0" applyNumberFormat="1" applyFont="1" applyBorder="1" applyAlignment="1">
      <alignment horizontal="left" vertical="center" wrapText="1"/>
    </xf>
    <xf numFmtId="41" fontId="77" fillId="0" borderId="78" xfId="0" applyNumberFormat="1" applyFont="1" applyBorder="1" applyAlignment="1">
      <alignment horizontal="left" vertical="center"/>
    </xf>
    <xf numFmtId="41" fontId="77" fillId="0" borderId="79" xfId="0" applyNumberFormat="1" applyFont="1" applyBorder="1" applyAlignment="1">
      <alignment horizontal="left" vertical="center"/>
    </xf>
    <xf numFmtId="0" fontId="81" fillId="0" borderId="69" xfId="0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41" fontId="77" fillId="0" borderId="25" xfId="0" applyNumberFormat="1" applyFont="1" applyBorder="1" applyAlignment="1">
      <alignment horizontal="center" vertical="center" wrapText="1"/>
    </xf>
    <xf numFmtId="0" fontId="77" fillId="0" borderId="78" xfId="0" applyFont="1" applyBorder="1" applyAlignment="1">
      <alignment horizontal="left" vertical="center" wrapText="1"/>
    </xf>
    <xf numFmtId="0" fontId="77" fillId="0" borderId="78" xfId="0" applyFont="1" applyBorder="1" applyAlignment="1">
      <alignment horizontal="lef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15" xfId="0" applyFont="1" applyFill="1" applyBorder="1" applyAlignment="1">
      <alignment horizontal="center" vertical="center"/>
    </xf>
    <xf numFmtId="0" fontId="79" fillId="37" borderId="14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left" vertical="center"/>
    </xf>
    <xf numFmtId="0" fontId="77" fillId="0" borderId="80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/>
    </xf>
    <xf numFmtId="0" fontId="77" fillId="0" borderId="81" xfId="0" applyFont="1" applyBorder="1" applyAlignment="1">
      <alignment horizontal="center" vertical="center"/>
    </xf>
    <xf numFmtId="0" fontId="77" fillId="0" borderId="82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/>
    </xf>
    <xf numFmtId="0" fontId="77" fillId="0" borderId="83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/>
    </xf>
    <xf numFmtId="0" fontId="77" fillId="0" borderId="74" xfId="0" applyFont="1" applyBorder="1" applyAlignment="1">
      <alignment horizontal="center" vertical="center"/>
    </xf>
    <xf numFmtId="0" fontId="79" fillId="37" borderId="84" xfId="0" applyFont="1" applyFill="1" applyBorder="1" applyAlignment="1">
      <alignment horizontal="center" vertical="center"/>
    </xf>
    <xf numFmtId="0" fontId="79" fillId="37" borderId="24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8.88671875" defaultRowHeight="18.75" customHeight="1"/>
  <cols>
    <col min="1" max="1" width="9.77734375" style="1" customWidth="1"/>
    <col min="2" max="2" width="10.4453125" style="1" customWidth="1"/>
    <col min="3" max="3" width="15.3359375" style="1" customWidth="1"/>
    <col min="4" max="6" width="10.77734375" style="1" customWidth="1"/>
    <col min="7" max="7" width="5.4453125" style="1" customWidth="1"/>
    <col min="8" max="8" width="9.99609375" style="1" customWidth="1"/>
    <col min="9" max="9" width="9.3359375" style="1" customWidth="1"/>
    <col min="10" max="10" width="16.88671875" style="1" customWidth="1"/>
    <col min="11" max="11" width="10.77734375" style="1" customWidth="1"/>
    <col min="12" max="12" width="12.5546875" style="1" customWidth="1"/>
    <col min="13" max="13" width="10.77734375" style="1" customWidth="1"/>
    <col min="14" max="14" width="29.6640625" style="1" customWidth="1"/>
    <col min="15" max="15" width="10.88671875" style="1" bestFit="1" customWidth="1"/>
    <col min="16" max="16" width="17.3359375" style="1" customWidth="1"/>
    <col min="17" max="17" width="9.99609375" style="1" bestFit="1" customWidth="1"/>
    <col min="18" max="18" width="10.88671875" style="1" bestFit="1" customWidth="1"/>
    <col min="19" max="20" width="9.99609375" style="1" bestFit="1" customWidth="1"/>
    <col min="21" max="21" width="8.88671875" style="1" customWidth="1"/>
    <col min="22" max="22" width="9.21484375" style="1" bestFit="1" customWidth="1"/>
    <col min="23" max="16384" width="8.88671875" style="1" customWidth="1"/>
  </cols>
  <sheetData>
    <row r="1" spans="1:13" ht="51" customHeight="1">
      <c r="A1" s="252" t="s">
        <v>106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24" customHeight="1" thickBot="1">
      <c r="A2" s="262" t="s">
        <v>109</v>
      </c>
      <c r="B2" s="262"/>
      <c r="C2" s="262"/>
      <c r="D2" s="144"/>
      <c r="E2" s="144"/>
      <c r="F2" s="24"/>
      <c r="G2" s="24"/>
      <c r="H2" s="24"/>
      <c r="I2" s="24"/>
      <c r="J2" s="24"/>
      <c r="K2" s="24"/>
      <c r="L2" s="24"/>
      <c r="M2" s="24"/>
    </row>
    <row r="3" spans="1:13" ht="16.5" customHeight="1">
      <c r="A3" s="253" t="s">
        <v>244</v>
      </c>
      <c r="B3" s="254"/>
      <c r="C3" s="254"/>
      <c r="D3" s="254"/>
      <c r="E3" s="254"/>
      <c r="F3" s="255"/>
      <c r="G3" s="90"/>
      <c r="H3" s="253" t="s">
        <v>245</v>
      </c>
      <c r="I3" s="254"/>
      <c r="J3" s="254"/>
      <c r="K3" s="254"/>
      <c r="L3" s="254"/>
      <c r="M3" s="255"/>
    </row>
    <row r="4" spans="1:13" ht="16.5" customHeight="1">
      <c r="A4" s="78" t="s">
        <v>0</v>
      </c>
      <c r="B4" s="42" t="s">
        <v>1</v>
      </c>
      <c r="C4" s="42" t="s">
        <v>2</v>
      </c>
      <c r="D4" s="42" t="s">
        <v>241</v>
      </c>
      <c r="E4" s="42" t="s">
        <v>242</v>
      </c>
      <c r="F4" s="79" t="s">
        <v>243</v>
      </c>
      <c r="G4" s="90"/>
      <c r="H4" s="78" t="s">
        <v>0</v>
      </c>
      <c r="I4" s="42" t="s">
        <v>1</v>
      </c>
      <c r="J4" s="42" t="s">
        <v>2</v>
      </c>
      <c r="K4" s="42" t="s">
        <v>246</v>
      </c>
      <c r="L4" s="42" t="s">
        <v>247</v>
      </c>
      <c r="M4" s="99" t="s">
        <v>248</v>
      </c>
    </row>
    <row r="5" spans="1:13" ht="18" customHeight="1">
      <c r="A5" s="256" t="s">
        <v>11</v>
      </c>
      <c r="B5" s="257"/>
      <c r="C5" s="257"/>
      <c r="D5" s="53">
        <f>D6+D10+D15+D18+D21+D25</f>
        <v>658864000</v>
      </c>
      <c r="E5" s="53">
        <f>E6+E10+E15+E18+E21+E25</f>
        <v>663690963</v>
      </c>
      <c r="F5" s="80">
        <f>D5-E5</f>
        <v>-4826963</v>
      </c>
      <c r="G5" s="90"/>
      <c r="H5" s="256" t="s">
        <v>11</v>
      </c>
      <c r="I5" s="257"/>
      <c r="J5" s="257"/>
      <c r="K5" s="53">
        <f>K6+K11+K14+K21+K25+K37+K39+K41</f>
        <v>658864000</v>
      </c>
      <c r="L5" s="53">
        <f>L6+L11+L14+L21+L25+L37+L39+L41</f>
        <v>644719165</v>
      </c>
      <c r="M5" s="80">
        <f>M6+M11+M14+M25+M21+M39+M41</f>
        <v>14144835</v>
      </c>
    </row>
    <row r="6" spans="1:13" s="3" customFormat="1" ht="15" customHeight="1">
      <c r="A6" s="259" t="s">
        <v>9</v>
      </c>
      <c r="B6" s="261" t="s">
        <v>40</v>
      </c>
      <c r="C6" s="261"/>
      <c r="D6" s="25">
        <f>D7</f>
        <v>23965000</v>
      </c>
      <c r="E6" s="25">
        <f>E7</f>
        <v>23965000</v>
      </c>
      <c r="F6" s="81">
        <f>F7</f>
        <v>0</v>
      </c>
      <c r="G6" s="90"/>
      <c r="H6" s="264" t="s">
        <v>12</v>
      </c>
      <c r="I6" s="263" t="s">
        <v>16</v>
      </c>
      <c r="J6" s="25" t="s">
        <v>39</v>
      </c>
      <c r="K6" s="25">
        <f>SUM(K7:K10)</f>
        <v>420272900</v>
      </c>
      <c r="L6" s="25">
        <f>SUM(L7:L10)</f>
        <v>407868597</v>
      </c>
      <c r="M6" s="219">
        <f>M7+M8+M9+M10</f>
        <v>12404303</v>
      </c>
    </row>
    <row r="7" spans="1:13" s="2" customFormat="1" ht="15" customHeight="1">
      <c r="A7" s="259"/>
      <c r="B7" s="26" t="s">
        <v>79</v>
      </c>
      <c r="C7" s="27" t="s">
        <v>79</v>
      </c>
      <c r="D7" s="37">
        <v>23965000</v>
      </c>
      <c r="E7" s="37">
        <v>23965000</v>
      </c>
      <c r="F7" s="82">
        <f>D7-E7</f>
        <v>0</v>
      </c>
      <c r="G7" s="91"/>
      <c r="H7" s="264"/>
      <c r="I7" s="263"/>
      <c r="J7" s="52" t="s">
        <v>231</v>
      </c>
      <c r="K7" s="52">
        <v>299874200</v>
      </c>
      <c r="L7" s="52">
        <v>295169580</v>
      </c>
      <c r="M7" s="100">
        <f>K7-L7</f>
        <v>4704620</v>
      </c>
    </row>
    <row r="8" spans="1:13" ht="15" customHeight="1">
      <c r="A8" s="259" t="s">
        <v>81</v>
      </c>
      <c r="B8" s="261" t="s">
        <v>40</v>
      </c>
      <c r="C8" s="261"/>
      <c r="D8" s="25">
        <f>D9</f>
        <v>0</v>
      </c>
      <c r="E8" s="25">
        <f>E9</f>
        <v>0</v>
      </c>
      <c r="F8" s="81">
        <f>F9</f>
        <v>0</v>
      </c>
      <c r="G8" s="90"/>
      <c r="H8" s="264"/>
      <c r="I8" s="263"/>
      <c r="J8" s="47" t="s">
        <v>53</v>
      </c>
      <c r="K8" s="47">
        <v>56610000</v>
      </c>
      <c r="L8" s="28">
        <v>53689450</v>
      </c>
      <c r="M8" s="100">
        <f>K8-L8</f>
        <v>2920550</v>
      </c>
    </row>
    <row r="9" spans="1:13" ht="15" customHeight="1">
      <c r="A9" s="259"/>
      <c r="B9" s="47" t="s">
        <v>80</v>
      </c>
      <c r="C9" s="47" t="s">
        <v>80</v>
      </c>
      <c r="D9" s="40">
        <v>0</v>
      </c>
      <c r="E9" s="40">
        <v>0</v>
      </c>
      <c r="F9" s="83">
        <f>D9-E9</f>
        <v>0</v>
      </c>
      <c r="G9" s="92"/>
      <c r="H9" s="264"/>
      <c r="I9" s="263"/>
      <c r="J9" s="30" t="s">
        <v>54</v>
      </c>
      <c r="K9" s="30">
        <v>28200280</v>
      </c>
      <c r="L9" s="28">
        <v>26491387</v>
      </c>
      <c r="M9" s="100">
        <f>K9-L9</f>
        <v>1708893</v>
      </c>
    </row>
    <row r="10" spans="1:13" ht="15" customHeight="1">
      <c r="A10" s="259" t="s">
        <v>8</v>
      </c>
      <c r="B10" s="261" t="s">
        <v>39</v>
      </c>
      <c r="C10" s="261"/>
      <c r="D10" s="25">
        <f>SUM(D11:D14)</f>
        <v>634899000</v>
      </c>
      <c r="E10" s="25">
        <f>SUM(E11:E14)</f>
        <v>634899000</v>
      </c>
      <c r="F10" s="81">
        <f>F11+F12+F13+F14</f>
        <v>0</v>
      </c>
      <c r="G10" s="90"/>
      <c r="H10" s="264"/>
      <c r="I10" s="263"/>
      <c r="J10" s="30" t="s">
        <v>55</v>
      </c>
      <c r="K10" s="30">
        <v>35588420</v>
      </c>
      <c r="L10" s="28">
        <v>32518180</v>
      </c>
      <c r="M10" s="100">
        <f>K10-L10</f>
        <v>3070240</v>
      </c>
    </row>
    <row r="11" spans="1:22" ht="15" customHeight="1">
      <c r="A11" s="259"/>
      <c r="B11" s="265" t="s">
        <v>8</v>
      </c>
      <c r="C11" s="47" t="s">
        <v>43</v>
      </c>
      <c r="D11" s="47">
        <v>97266000</v>
      </c>
      <c r="E11" s="47">
        <v>97266000</v>
      </c>
      <c r="F11" s="84">
        <f>D11-E11</f>
        <v>0</v>
      </c>
      <c r="G11" s="93"/>
      <c r="H11" s="264"/>
      <c r="I11" s="265" t="s">
        <v>82</v>
      </c>
      <c r="J11" s="25" t="s">
        <v>39</v>
      </c>
      <c r="K11" s="25">
        <f>SUM(K12:K13)</f>
        <v>2600000</v>
      </c>
      <c r="L11" s="25">
        <f>L12+L13</f>
        <v>2377300</v>
      </c>
      <c r="M11" s="81">
        <f>M12+M13</f>
        <v>222700</v>
      </c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>
      <c r="A12" s="259"/>
      <c r="B12" s="265"/>
      <c r="C12" s="49" t="s">
        <v>41</v>
      </c>
      <c r="D12" s="49">
        <v>102640000</v>
      </c>
      <c r="E12" s="49">
        <v>102640000</v>
      </c>
      <c r="F12" s="84">
        <f>D12-E12</f>
        <v>0</v>
      </c>
      <c r="G12" s="93"/>
      <c r="H12" s="264"/>
      <c r="I12" s="265"/>
      <c r="J12" s="47" t="s">
        <v>17</v>
      </c>
      <c r="K12" s="47">
        <v>600000</v>
      </c>
      <c r="L12" s="49">
        <v>600000</v>
      </c>
      <c r="M12" s="85">
        <f>K12-L12</f>
        <v>0</v>
      </c>
      <c r="N12" s="2"/>
      <c r="O12" s="2"/>
      <c r="P12" s="2"/>
      <c r="Q12" s="2"/>
      <c r="R12" s="2"/>
      <c r="S12" s="2"/>
      <c r="T12" s="2"/>
      <c r="U12" s="2"/>
      <c r="V12" s="2"/>
    </row>
    <row r="13" spans="1:22" ht="15" customHeight="1">
      <c r="A13" s="259"/>
      <c r="B13" s="265"/>
      <c r="C13" s="47" t="s">
        <v>44</v>
      </c>
      <c r="D13" s="47">
        <v>434993000</v>
      </c>
      <c r="E13" s="47">
        <v>434993000</v>
      </c>
      <c r="F13" s="84">
        <f>D13-E13</f>
        <v>0</v>
      </c>
      <c r="G13" s="93"/>
      <c r="H13" s="264"/>
      <c r="I13" s="265"/>
      <c r="J13" s="47" t="s">
        <v>7</v>
      </c>
      <c r="K13" s="47">
        <v>2000000</v>
      </c>
      <c r="L13" s="28">
        <v>1777300</v>
      </c>
      <c r="M13" s="85">
        <f>K13-L13</f>
        <v>222700</v>
      </c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>
      <c r="A14" s="259"/>
      <c r="B14" s="265"/>
      <c r="C14" s="47" t="s">
        <v>42</v>
      </c>
      <c r="D14" s="29">
        <f>'1. 세입결산서'!F20</f>
        <v>0</v>
      </c>
      <c r="E14" s="29">
        <f>'1. 세입결산서'!G20</f>
        <v>0</v>
      </c>
      <c r="F14" s="84">
        <f>D14-E14</f>
        <v>0</v>
      </c>
      <c r="G14" s="94"/>
      <c r="H14" s="264"/>
      <c r="I14" s="265" t="s">
        <v>83</v>
      </c>
      <c r="J14" s="25" t="s">
        <v>39</v>
      </c>
      <c r="K14" s="25">
        <f>SUM(K15:K20)</f>
        <v>31893600</v>
      </c>
      <c r="L14" s="25">
        <f>SUM(L15:L20)</f>
        <v>30943858</v>
      </c>
      <c r="M14" s="81">
        <f>SUM(M15:M20)</f>
        <v>949742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>
      <c r="A15" s="259" t="s">
        <v>47</v>
      </c>
      <c r="B15" s="261" t="s">
        <v>39</v>
      </c>
      <c r="C15" s="261"/>
      <c r="D15" s="41">
        <f>SUM(D16:D17)</f>
        <v>0</v>
      </c>
      <c r="E15" s="41">
        <f>SUM(E16:E17)</f>
        <v>0</v>
      </c>
      <c r="F15" s="86">
        <f>F16+F17</f>
        <v>0</v>
      </c>
      <c r="G15" s="94"/>
      <c r="H15" s="264"/>
      <c r="I15" s="265"/>
      <c r="J15" s="47" t="s">
        <v>18</v>
      </c>
      <c r="K15" s="47">
        <v>160000</v>
      </c>
      <c r="L15" s="49">
        <v>112040</v>
      </c>
      <c r="M15" s="85">
        <f aca="true" t="shared" si="0" ref="M15:M20">K15-L15</f>
        <v>47960</v>
      </c>
      <c r="N15" s="2"/>
      <c r="O15" s="2"/>
      <c r="P15" s="2"/>
      <c r="Q15" s="2"/>
      <c r="R15" s="2"/>
      <c r="S15" s="2"/>
      <c r="T15" s="2"/>
      <c r="U15" s="2"/>
      <c r="V15" s="2"/>
    </row>
    <row r="16" spans="1:22" ht="15" customHeight="1">
      <c r="A16" s="259"/>
      <c r="B16" s="265" t="s">
        <v>47</v>
      </c>
      <c r="C16" s="47" t="s">
        <v>45</v>
      </c>
      <c r="D16" s="32">
        <v>0</v>
      </c>
      <c r="E16" s="32">
        <v>0</v>
      </c>
      <c r="F16" s="140">
        <f>D16-E16</f>
        <v>0</v>
      </c>
      <c r="G16" s="93"/>
      <c r="H16" s="264"/>
      <c r="I16" s="265"/>
      <c r="J16" s="47" t="s">
        <v>6</v>
      </c>
      <c r="K16" s="47">
        <v>13974400</v>
      </c>
      <c r="L16" s="28">
        <v>13969143</v>
      </c>
      <c r="M16" s="85">
        <f t="shared" si="0"/>
        <v>5257</v>
      </c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>
      <c r="A17" s="259"/>
      <c r="B17" s="265"/>
      <c r="C17" s="47" t="s">
        <v>46</v>
      </c>
      <c r="D17" s="32">
        <f>'1. 세입결산서'!F26</f>
        <v>0</v>
      </c>
      <c r="E17" s="32">
        <f>'1. 세입결산서'!G26</f>
        <v>0</v>
      </c>
      <c r="F17" s="140">
        <f>D17-E17</f>
        <v>0</v>
      </c>
      <c r="G17" s="93"/>
      <c r="H17" s="264"/>
      <c r="I17" s="265"/>
      <c r="J17" s="47" t="s">
        <v>19</v>
      </c>
      <c r="K17" s="47">
        <v>12390600</v>
      </c>
      <c r="L17" s="28">
        <v>12155630</v>
      </c>
      <c r="M17" s="85">
        <f t="shared" si="0"/>
        <v>234970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259" t="s">
        <v>14</v>
      </c>
      <c r="B18" s="261" t="s">
        <v>39</v>
      </c>
      <c r="C18" s="261"/>
      <c r="D18" s="146">
        <f>SUM(D19:D20)</f>
        <v>0</v>
      </c>
      <c r="E18" s="146">
        <f>SUM(E19:E20)</f>
        <v>0</v>
      </c>
      <c r="F18" s="141">
        <f>F19+F20</f>
        <v>0</v>
      </c>
      <c r="G18" s="95"/>
      <c r="H18" s="264"/>
      <c r="I18" s="265"/>
      <c r="J18" s="47" t="s">
        <v>20</v>
      </c>
      <c r="K18" s="47">
        <v>3868600</v>
      </c>
      <c r="L18" s="28">
        <v>3292045</v>
      </c>
      <c r="M18" s="85">
        <f t="shared" si="0"/>
        <v>576555</v>
      </c>
      <c r="N18" s="2"/>
      <c r="O18" s="2"/>
      <c r="P18" s="2"/>
      <c r="Q18" s="15"/>
      <c r="R18" s="2"/>
      <c r="S18" s="2"/>
      <c r="T18" s="2"/>
      <c r="U18" s="2"/>
      <c r="V18" s="2"/>
    </row>
    <row r="19" spans="1:22" ht="15" customHeight="1">
      <c r="A19" s="259"/>
      <c r="B19" s="265" t="s">
        <v>14</v>
      </c>
      <c r="C19" s="47" t="s">
        <v>48</v>
      </c>
      <c r="D19" s="32">
        <v>0</v>
      </c>
      <c r="E19" s="32">
        <v>0</v>
      </c>
      <c r="F19" s="140">
        <f>D19-E19</f>
        <v>0</v>
      </c>
      <c r="G19" s="96"/>
      <c r="H19" s="264"/>
      <c r="I19" s="265"/>
      <c r="J19" s="47" t="s">
        <v>56</v>
      </c>
      <c r="K19" s="47">
        <v>800000</v>
      </c>
      <c r="L19" s="28">
        <v>715000</v>
      </c>
      <c r="M19" s="85">
        <f t="shared" si="0"/>
        <v>85000</v>
      </c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259"/>
      <c r="B20" s="265"/>
      <c r="C20" s="30" t="s">
        <v>49</v>
      </c>
      <c r="D20" s="32">
        <v>0</v>
      </c>
      <c r="E20" s="32">
        <v>0</v>
      </c>
      <c r="F20" s="140">
        <f>D20-E20</f>
        <v>0</v>
      </c>
      <c r="G20" s="93"/>
      <c r="H20" s="264"/>
      <c r="I20" s="265"/>
      <c r="J20" s="47" t="s">
        <v>38</v>
      </c>
      <c r="K20" s="47">
        <v>700000</v>
      </c>
      <c r="L20" s="28">
        <v>700000</v>
      </c>
      <c r="M20" s="85">
        <f t="shared" si="0"/>
        <v>0</v>
      </c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>
      <c r="A21" s="259" t="s">
        <v>10</v>
      </c>
      <c r="B21" s="261" t="s">
        <v>39</v>
      </c>
      <c r="C21" s="261"/>
      <c r="D21" s="146">
        <f>SUM(D22:D24)</f>
        <v>0</v>
      </c>
      <c r="E21" s="146">
        <f>SUM(E22:E24)</f>
        <v>4726010</v>
      </c>
      <c r="F21" s="141">
        <f>F22+F23+F24</f>
        <v>-4726010</v>
      </c>
      <c r="G21" s="95"/>
      <c r="H21" s="259" t="s">
        <v>21</v>
      </c>
      <c r="I21" s="267" t="s">
        <v>22</v>
      </c>
      <c r="J21" s="25" t="s">
        <v>39</v>
      </c>
      <c r="K21" s="25">
        <f>K22+K23+K24</f>
        <v>500000</v>
      </c>
      <c r="L21" s="25">
        <f>SUM(L22:L24)</f>
        <v>464000</v>
      </c>
      <c r="M21" s="81">
        <f>M22+M23+M24</f>
        <v>36000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>
      <c r="A22" s="259"/>
      <c r="B22" s="273" t="s">
        <v>10</v>
      </c>
      <c r="C22" s="49" t="s">
        <v>50</v>
      </c>
      <c r="D22" s="77"/>
      <c r="E22" s="77">
        <v>4726010</v>
      </c>
      <c r="F22" s="142">
        <f>D22-E22</f>
        <v>-4726010</v>
      </c>
      <c r="G22" s="93"/>
      <c r="H22" s="259"/>
      <c r="I22" s="268"/>
      <c r="J22" s="47" t="s">
        <v>22</v>
      </c>
      <c r="K22" s="47">
        <v>0</v>
      </c>
      <c r="L22" s="28">
        <v>0</v>
      </c>
      <c r="M22" s="87">
        <f>K22-N24</f>
        <v>0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>
      <c r="A23" s="259"/>
      <c r="B23" s="273"/>
      <c r="C23" s="31" t="s">
        <v>51</v>
      </c>
      <c r="D23" s="33">
        <v>0</v>
      </c>
      <c r="E23" s="33">
        <v>0</v>
      </c>
      <c r="F23" s="142">
        <f>D23-E23</f>
        <v>0</v>
      </c>
      <c r="G23" s="97"/>
      <c r="H23" s="259"/>
      <c r="I23" s="268"/>
      <c r="J23" s="47" t="s">
        <v>13</v>
      </c>
      <c r="K23" s="47">
        <v>500000</v>
      </c>
      <c r="L23" s="28">
        <v>464000</v>
      </c>
      <c r="M23" s="87">
        <f>K23-L23</f>
        <v>36000</v>
      </c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259"/>
      <c r="B24" s="273"/>
      <c r="C24" s="47" t="s">
        <v>52</v>
      </c>
      <c r="D24" s="33">
        <v>0</v>
      </c>
      <c r="E24" s="33">
        <v>0</v>
      </c>
      <c r="F24" s="142">
        <f>D24-E24</f>
        <v>0</v>
      </c>
      <c r="G24" s="97"/>
      <c r="H24" s="259"/>
      <c r="I24" s="269"/>
      <c r="J24" s="47" t="s">
        <v>23</v>
      </c>
      <c r="K24" s="47">
        <v>0</v>
      </c>
      <c r="L24" s="28">
        <v>0</v>
      </c>
      <c r="M24" s="87">
        <f>K24-N26</f>
        <v>0</v>
      </c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>
      <c r="A25" s="259" t="s">
        <v>15</v>
      </c>
      <c r="B25" s="261" t="s">
        <v>39</v>
      </c>
      <c r="C25" s="261"/>
      <c r="D25" s="146">
        <f>SUM(D26:D26)</f>
        <v>0</v>
      </c>
      <c r="E25" s="146">
        <f>SUM(E26:E26)</f>
        <v>100953</v>
      </c>
      <c r="F25" s="141">
        <f>F26</f>
        <v>-100953</v>
      </c>
      <c r="G25" s="95"/>
      <c r="H25" s="259" t="s">
        <v>84</v>
      </c>
      <c r="I25" s="267" t="s">
        <v>84</v>
      </c>
      <c r="J25" s="25" t="s">
        <v>40</v>
      </c>
      <c r="K25" s="25">
        <f>SUM(K26:K36)</f>
        <v>203597500</v>
      </c>
      <c r="L25" s="25">
        <f>SUM(L26:L36)</f>
        <v>203065410</v>
      </c>
      <c r="M25" s="81">
        <f>K25-L25</f>
        <v>532090</v>
      </c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 thickBot="1">
      <c r="A26" s="260"/>
      <c r="B26" s="88"/>
      <c r="C26" s="145" t="s">
        <v>230</v>
      </c>
      <c r="D26" s="147">
        <v>0</v>
      </c>
      <c r="E26" s="147">
        <v>100953</v>
      </c>
      <c r="F26" s="143">
        <f>D26-E26</f>
        <v>-100953</v>
      </c>
      <c r="G26" s="98"/>
      <c r="H26" s="259"/>
      <c r="I26" s="268"/>
      <c r="J26" s="148" t="s">
        <v>232</v>
      </c>
      <c r="K26" s="148">
        <v>10720000</v>
      </c>
      <c r="L26" s="40">
        <v>10720000</v>
      </c>
      <c r="M26" s="83">
        <f>K26-L26</f>
        <v>0</v>
      </c>
      <c r="N26" s="2"/>
      <c r="O26" s="2"/>
      <c r="P26" s="16"/>
      <c r="Q26" s="17"/>
      <c r="R26" s="2"/>
      <c r="S26" s="2"/>
      <c r="T26" s="2"/>
      <c r="U26" s="2"/>
      <c r="V26" s="2"/>
    </row>
    <row r="27" spans="1:22" ht="15" customHeight="1">
      <c r="A27" s="34"/>
      <c r="B27" s="34"/>
      <c r="C27" s="34"/>
      <c r="D27" s="34"/>
      <c r="E27" s="34"/>
      <c r="F27" s="35"/>
      <c r="G27" s="35"/>
      <c r="H27" s="259"/>
      <c r="I27" s="268"/>
      <c r="J27" s="148" t="s">
        <v>197</v>
      </c>
      <c r="K27" s="148">
        <v>4276000</v>
      </c>
      <c r="L27" s="40">
        <v>4276000</v>
      </c>
      <c r="M27" s="83">
        <f aca="true" t="shared" si="1" ref="M27:M36">K27-L27</f>
        <v>0</v>
      </c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24"/>
      <c r="B28" s="24"/>
      <c r="C28" s="24"/>
      <c r="D28" s="24"/>
      <c r="E28" s="24"/>
      <c r="F28" s="24"/>
      <c r="G28" s="24"/>
      <c r="H28" s="259"/>
      <c r="I28" s="268"/>
      <c r="J28" s="148" t="s">
        <v>233</v>
      </c>
      <c r="K28" s="148">
        <v>5000000</v>
      </c>
      <c r="L28" s="40">
        <v>5000000</v>
      </c>
      <c r="M28" s="83">
        <f t="shared" si="1"/>
        <v>0</v>
      </c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24"/>
      <c r="B29" s="24"/>
      <c r="C29" s="24"/>
      <c r="D29" s="24"/>
      <c r="E29" s="24"/>
      <c r="F29" s="24"/>
      <c r="G29" s="24"/>
      <c r="H29" s="259"/>
      <c r="I29" s="268"/>
      <c r="J29" s="148" t="s">
        <v>234</v>
      </c>
      <c r="K29" s="148">
        <v>20175000</v>
      </c>
      <c r="L29" s="40">
        <v>20175000</v>
      </c>
      <c r="M29" s="83">
        <f t="shared" si="1"/>
        <v>0</v>
      </c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24"/>
      <c r="B30" s="24"/>
      <c r="C30" s="24"/>
      <c r="D30" s="24"/>
      <c r="E30" s="24"/>
      <c r="F30" s="24"/>
      <c r="G30" s="24"/>
      <c r="H30" s="259"/>
      <c r="I30" s="268"/>
      <c r="J30" s="148" t="s">
        <v>235</v>
      </c>
      <c r="K30" s="148">
        <v>23965000</v>
      </c>
      <c r="L30" s="40">
        <v>23432910</v>
      </c>
      <c r="M30" s="83">
        <f t="shared" si="1"/>
        <v>532090</v>
      </c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>
      <c r="A31" s="24"/>
      <c r="B31" s="24"/>
      <c r="C31" s="24"/>
      <c r="D31" s="24"/>
      <c r="E31" s="24"/>
      <c r="F31" s="24"/>
      <c r="G31" s="24"/>
      <c r="H31" s="259"/>
      <c r="I31" s="268"/>
      <c r="J31" s="148" t="s">
        <v>236</v>
      </c>
      <c r="K31" s="148">
        <v>1600000</v>
      </c>
      <c r="L31" s="40">
        <v>1600000</v>
      </c>
      <c r="M31" s="83">
        <f t="shared" si="1"/>
        <v>0</v>
      </c>
      <c r="N31" s="2"/>
      <c r="O31" s="2"/>
      <c r="P31" s="2"/>
      <c r="Q31" s="2"/>
      <c r="R31" s="2"/>
      <c r="S31" s="2"/>
      <c r="T31" s="2"/>
      <c r="U31" s="2"/>
      <c r="V31" s="2"/>
    </row>
    <row r="32" spans="1:13" ht="15" customHeight="1">
      <c r="A32" s="24"/>
      <c r="B32" s="24"/>
      <c r="C32" s="24"/>
      <c r="D32" s="24"/>
      <c r="E32" s="24"/>
      <c r="F32" s="24"/>
      <c r="G32" s="24"/>
      <c r="H32" s="259"/>
      <c r="I32" s="268"/>
      <c r="J32" s="148" t="s">
        <v>237</v>
      </c>
      <c r="K32" s="148">
        <v>106200000</v>
      </c>
      <c r="L32" s="40">
        <v>106200000</v>
      </c>
      <c r="M32" s="83">
        <f t="shared" si="1"/>
        <v>0</v>
      </c>
    </row>
    <row r="33" spans="1:13" ht="15" customHeight="1">
      <c r="A33" s="36"/>
      <c r="B33" s="36"/>
      <c r="C33" s="36"/>
      <c r="D33" s="36"/>
      <c r="E33" s="36"/>
      <c r="F33" s="36"/>
      <c r="G33" s="36"/>
      <c r="H33" s="259"/>
      <c r="I33" s="268"/>
      <c r="J33" s="148" t="s">
        <v>238</v>
      </c>
      <c r="K33" s="148">
        <v>8521500</v>
      </c>
      <c r="L33" s="40">
        <v>8521500</v>
      </c>
      <c r="M33" s="83">
        <f t="shared" si="1"/>
        <v>0</v>
      </c>
    </row>
    <row r="34" spans="1:13" ht="15" customHeight="1">
      <c r="A34" s="36"/>
      <c r="B34" s="36"/>
      <c r="C34" s="36"/>
      <c r="D34" s="36"/>
      <c r="E34" s="36"/>
      <c r="F34" s="36"/>
      <c r="G34" s="36"/>
      <c r="H34" s="259"/>
      <c r="I34" s="268"/>
      <c r="J34" s="148" t="s">
        <v>280</v>
      </c>
      <c r="K34" s="148">
        <v>9140000</v>
      </c>
      <c r="L34" s="40">
        <v>9140000</v>
      </c>
      <c r="M34" s="83">
        <f t="shared" si="1"/>
        <v>0</v>
      </c>
    </row>
    <row r="35" spans="1:13" ht="15" customHeight="1">
      <c r="A35" s="38"/>
      <c r="B35" s="38"/>
      <c r="C35" s="39"/>
      <c r="D35" s="51"/>
      <c r="E35" s="51"/>
      <c r="F35" s="38"/>
      <c r="G35" s="38"/>
      <c r="H35" s="259"/>
      <c r="I35" s="268"/>
      <c r="J35" s="149" t="s">
        <v>239</v>
      </c>
      <c r="K35" s="149">
        <v>10000000</v>
      </c>
      <c r="L35" s="150">
        <v>10000000</v>
      </c>
      <c r="M35" s="83">
        <f t="shared" si="1"/>
        <v>0</v>
      </c>
    </row>
    <row r="36" spans="1:13" ht="15" customHeight="1">
      <c r="A36" s="38"/>
      <c r="B36" s="38"/>
      <c r="C36" s="38"/>
      <c r="D36" s="38"/>
      <c r="E36" s="38"/>
      <c r="F36" s="39"/>
      <c r="G36" s="51"/>
      <c r="H36" s="259"/>
      <c r="I36" s="269"/>
      <c r="J36" s="149" t="s">
        <v>278</v>
      </c>
      <c r="K36" s="149">
        <v>4000000</v>
      </c>
      <c r="L36" s="150">
        <v>4000000</v>
      </c>
      <c r="M36" s="83">
        <f t="shared" si="1"/>
        <v>0</v>
      </c>
    </row>
    <row r="37" spans="1:13" ht="15" customHeight="1">
      <c r="A37" s="258"/>
      <c r="B37" s="258"/>
      <c r="C37" s="39"/>
      <c r="D37" s="51"/>
      <c r="E37" s="51"/>
      <c r="F37" s="39"/>
      <c r="G37" s="51"/>
      <c r="H37" s="259" t="s">
        <v>85</v>
      </c>
      <c r="I37" s="267" t="s">
        <v>86</v>
      </c>
      <c r="J37" s="25" t="s">
        <v>40</v>
      </c>
      <c r="K37" s="48">
        <f>K38</f>
        <v>0</v>
      </c>
      <c r="L37" s="25">
        <f>L38</f>
        <v>0</v>
      </c>
      <c r="M37" s="81">
        <f>M38</f>
        <v>0</v>
      </c>
    </row>
    <row r="38" spans="1:13" ht="15" customHeight="1">
      <c r="A38" s="258"/>
      <c r="B38" s="258"/>
      <c r="C38" s="39"/>
      <c r="D38" s="51"/>
      <c r="E38" s="51"/>
      <c r="F38" s="39"/>
      <c r="G38" s="51"/>
      <c r="H38" s="259"/>
      <c r="I38" s="269"/>
      <c r="J38" s="47" t="s">
        <v>87</v>
      </c>
      <c r="K38" s="47">
        <v>0</v>
      </c>
      <c r="L38" s="28">
        <v>0</v>
      </c>
      <c r="M38" s="87">
        <f>K38-L38</f>
        <v>0</v>
      </c>
    </row>
    <row r="39" spans="1:13" ht="15" customHeight="1">
      <c r="A39" s="258"/>
      <c r="B39" s="258"/>
      <c r="C39" s="39"/>
      <c r="D39" s="51"/>
      <c r="E39" s="51"/>
      <c r="F39" s="38"/>
      <c r="G39" s="38"/>
      <c r="H39" s="266" t="s">
        <v>88</v>
      </c>
      <c r="I39" s="270" t="s">
        <v>88</v>
      </c>
      <c r="J39" s="25" t="s">
        <v>40</v>
      </c>
      <c r="K39" s="48">
        <f>K40</f>
        <v>0</v>
      </c>
      <c r="L39" s="25">
        <f>L40</f>
        <v>0</v>
      </c>
      <c r="M39" s="81">
        <f>M40</f>
        <v>0</v>
      </c>
    </row>
    <row r="40" spans="1:13" ht="15" customHeight="1">
      <c r="A40" s="39"/>
      <c r="B40" s="39"/>
      <c r="C40" s="39"/>
      <c r="D40" s="51"/>
      <c r="E40" s="51"/>
      <c r="F40" s="38"/>
      <c r="G40" s="38"/>
      <c r="H40" s="266"/>
      <c r="I40" s="271"/>
      <c r="J40" s="50" t="s">
        <v>240</v>
      </c>
      <c r="K40" s="50">
        <v>0</v>
      </c>
      <c r="L40" s="52"/>
      <c r="M40" s="100">
        <f>K40-L40</f>
        <v>0</v>
      </c>
    </row>
    <row r="41" spans="1:13" ht="15" customHeight="1">
      <c r="A41" s="39"/>
      <c r="B41" s="39"/>
      <c r="C41" s="39"/>
      <c r="D41" s="51"/>
      <c r="E41" s="51"/>
      <c r="F41" s="38"/>
      <c r="G41" s="38"/>
      <c r="H41" s="259" t="s">
        <v>102</v>
      </c>
      <c r="I41" s="267" t="s">
        <v>102</v>
      </c>
      <c r="J41" s="25" t="s">
        <v>39</v>
      </c>
      <c r="K41" s="48">
        <f>K42</f>
        <v>0</v>
      </c>
      <c r="L41" s="25">
        <f>L42</f>
        <v>0</v>
      </c>
      <c r="M41" s="81">
        <f>M42</f>
        <v>0</v>
      </c>
    </row>
    <row r="42" spans="1:13" ht="15" customHeight="1" thickBot="1">
      <c r="A42" s="258"/>
      <c r="B42" s="258"/>
      <c r="C42" s="258"/>
      <c r="D42" s="51"/>
      <c r="E42" s="51"/>
      <c r="F42" s="38"/>
      <c r="G42" s="38"/>
      <c r="H42" s="260"/>
      <c r="I42" s="272"/>
      <c r="J42" s="88" t="s">
        <v>102</v>
      </c>
      <c r="K42" s="88">
        <v>0</v>
      </c>
      <c r="L42" s="151">
        <v>0</v>
      </c>
      <c r="M42" s="89">
        <v>0</v>
      </c>
    </row>
    <row r="43" spans="1:18" ht="15" customHeight="1">
      <c r="A43" s="258"/>
      <c r="B43" s="39"/>
      <c r="C43" s="39"/>
      <c r="D43" s="51"/>
      <c r="E43" s="51"/>
      <c r="F43" s="39"/>
      <c r="G43" s="51"/>
      <c r="H43" s="39"/>
      <c r="I43" s="36"/>
      <c r="J43" s="39"/>
      <c r="K43" s="51"/>
      <c r="L43" s="51"/>
      <c r="M43" s="36"/>
      <c r="N43" s="5"/>
      <c r="O43" s="5"/>
      <c r="P43" s="5"/>
      <c r="Q43" s="5"/>
      <c r="R43" s="5"/>
    </row>
    <row r="44" spans="1:18" ht="15" customHeight="1">
      <c r="A44" s="251"/>
      <c r="B44" s="251"/>
      <c r="C44" s="251"/>
      <c r="D44" s="7"/>
      <c r="E44" s="7"/>
      <c r="F44" s="6"/>
      <c r="G44" s="6"/>
      <c r="H44" s="12"/>
      <c r="I44" s="7"/>
      <c r="J44" s="7"/>
      <c r="K44" s="7"/>
      <c r="L44" s="7"/>
      <c r="M44" s="13"/>
      <c r="N44" s="5"/>
      <c r="O44" s="5"/>
      <c r="P44" s="5"/>
      <c r="Q44" s="5"/>
      <c r="R44" s="5"/>
    </row>
    <row r="45" spans="1:18" ht="17.25" customHeight="1">
      <c r="A45" s="251"/>
      <c r="B45" s="251"/>
      <c r="C45" s="7"/>
      <c r="D45" s="7"/>
      <c r="E45" s="7"/>
      <c r="F45" s="7"/>
      <c r="G45" s="7"/>
      <c r="H45" s="12"/>
      <c r="I45" s="12"/>
      <c r="J45" s="12"/>
      <c r="K45" s="12"/>
      <c r="L45" s="12"/>
      <c r="M45" s="7"/>
      <c r="N45" s="5"/>
      <c r="O45" s="5"/>
      <c r="P45" s="5"/>
      <c r="Q45" s="5"/>
      <c r="R45" s="5"/>
    </row>
    <row r="46" spans="1:18" ht="17.25" customHeight="1">
      <c r="A46" s="251"/>
      <c r="B46" s="251"/>
      <c r="C46" s="8"/>
      <c r="D46" s="8"/>
      <c r="E46" s="8"/>
      <c r="F46" s="7"/>
      <c r="G46" s="7"/>
      <c r="H46" s="12"/>
      <c r="I46" s="12"/>
      <c r="J46" s="12"/>
      <c r="K46" s="12"/>
      <c r="L46" s="12"/>
      <c r="M46" s="5"/>
      <c r="N46" s="5"/>
      <c r="O46" s="5"/>
      <c r="P46" s="5"/>
      <c r="Q46" s="5"/>
      <c r="R46" s="5"/>
    </row>
    <row r="47" spans="1:18" ht="17.25" customHeight="1">
      <c r="A47" s="251"/>
      <c r="B47" s="251"/>
      <c r="C47" s="251"/>
      <c r="D47" s="7"/>
      <c r="E47" s="7"/>
      <c r="F47" s="6"/>
      <c r="G47" s="6"/>
      <c r="H47" s="7"/>
      <c r="I47" s="7"/>
      <c r="J47" s="7"/>
      <c r="K47" s="7"/>
      <c r="L47" s="7"/>
      <c r="M47" s="7"/>
      <c r="N47" s="5"/>
      <c r="O47" s="5"/>
      <c r="P47" s="5"/>
      <c r="Q47" s="5"/>
      <c r="R47" s="5"/>
    </row>
    <row r="48" spans="1:18" ht="17.25" customHeight="1">
      <c r="A48" s="251"/>
      <c r="B48" s="251"/>
      <c r="C48" s="6"/>
      <c r="D48" s="6"/>
      <c r="E48" s="6"/>
      <c r="F48" s="7"/>
      <c r="G48" s="7"/>
      <c r="H48" s="7"/>
      <c r="I48" s="7"/>
      <c r="J48" s="7"/>
      <c r="K48" s="7"/>
      <c r="L48" s="7"/>
      <c r="M48" s="5"/>
      <c r="N48" s="5"/>
      <c r="O48" s="5"/>
      <c r="P48" s="5"/>
      <c r="Q48" s="5"/>
      <c r="R48" s="5"/>
    </row>
    <row r="49" spans="1:18" ht="17.25" customHeight="1">
      <c r="A49" s="251"/>
      <c r="B49" s="251"/>
      <c r="C49" s="9"/>
      <c r="D49" s="9"/>
      <c r="E49" s="9"/>
      <c r="F49" s="5"/>
      <c r="G49" s="5"/>
      <c r="H49" s="7"/>
      <c r="I49" s="7"/>
      <c r="J49" s="7"/>
      <c r="K49" s="7"/>
      <c r="L49" s="7"/>
      <c r="M49" s="5"/>
      <c r="N49" s="5"/>
      <c r="O49" s="5"/>
      <c r="P49" s="5"/>
      <c r="Q49" s="5"/>
      <c r="R49" s="5"/>
    </row>
    <row r="50" spans="1:7" ht="17.25" customHeight="1">
      <c r="A50" s="251"/>
      <c r="B50" s="251"/>
      <c r="C50" s="7"/>
      <c r="D50" s="7"/>
      <c r="E50" s="7"/>
      <c r="F50" s="5"/>
      <c r="G50" s="5"/>
    </row>
    <row r="51" spans="1:7" ht="17.25" customHeight="1">
      <c r="A51" s="251"/>
      <c r="B51" s="251"/>
      <c r="C51" s="251"/>
      <c r="D51" s="7"/>
      <c r="E51" s="7"/>
      <c r="F51" s="6"/>
      <c r="G51" s="6"/>
    </row>
    <row r="52" spans="1:7" ht="17.25" customHeight="1">
      <c r="A52" s="251"/>
      <c r="B52" s="251"/>
      <c r="C52" s="7"/>
      <c r="D52" s="7"/>
      <c r="E52" s="7"/>
      <c r="F52" s="5"/>
      <c r="G52" s="5"/>
    </row>
    <row r="53" spans="1:7" ht="17.25" customHeight="1">
      <c r="A53" s="251"/>
      <c r="B53" s="251"/>
      <c r="C53" s="7"/>
      <c r="D53" s="7"/>
      <c r="E53" s="7"/>
      <c r="F53" s="5"/>
      <c r="G53" s="5"/>
    </row>
    <row r="54" spans="1:7" ht="17.25" customHeight="1">
      <c r="A54" s="251"/>
      <c r="B54" s="251"/>
      <c r="C54" s="7"/>
      <c r="D54" s="7"/>
      <c r="E54" s="7"/>
      <c r="F54" s="5"/>
      <c r="G54" s="5"/>
    </row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/>
  <mergeCells count="51">
    <mergeCell ref="I11:I13"/>
    <mergeCell ref="B18:C18"/>
    <mergeCell ref="B19:B20"/>
    <mergeCell ref="B21:C21"/>
    <mergeCell ref="B22:B24"/>
    <mergeCell ref="I21:I24"/>
    <mergeCell ref="H37:H38"/>
    <mergeCell ref="H25:H36"/>
    <mergeCell ref="I25:I36"/>
    <mergeCell ref="I37:I38"/>
    <mergeCell ref="I39:I40"/>
    <mergeCell ref="I41:I42"/>
    <mergeCell ref="I14:I20"/>
    <mergeCell ref="A10:A14"/>
    <mergeCell ref="H21:H24"/>
    <mergeCell ref="A42:A43"/>
    <mergeCell ref="B11:B14"/>
    <mergeCell ref="A15:A17"/>
    <mergeCell ref="B16:B17"/>
    <mergeCell ref="B25:C25"/>
    <mergeCell ref="H41:H42"/>
    <mergeCell ref="H39:H40"/>
    <mergeCell ref="A2:C2"/>
    <mergeCell ref="B47:C47"/>
    <mergeCell ref="A21:A24"/>
    <mergeCell ref="B6:C6"/>
    <mergeCell ref="I6:I10"/>
    <mergeCell ref="B8:C8"/>
    <mergeCell ref="A6:A7"/>
    <mergeCell ref="A8:A9"/>
    <mergeCell ref="B10:C10"/>
    <mergeCell ref="H6:H20"/>
    <mergeCell ref="B48:B50"/>
    <mergeCell ref="A37:A39"/>
    <mergeCell ref="A25:A26"/>
    <mergeCell ref="A18:A20"/>
    <mergeCell ref="B15:C15"/>
    <mergeCell ref="A47:A50"/>
    <mergeCell ref="B45:B46"/>
    <mergeCell ref="B42:C42"/>
    <mergeCell ref="B37:B39"/>
    <mergeCell ref="B51:C51"/>
    <mergeCell ref="B52:B54"/>
    <mergeCell ref="B44:C44"/>
    <mergeCell ref="A44:A46"/>
    <mergeCell ref="A1:M1"/>
    <mergeCell ref="A3:F3"/>
    <mergeCell ref="A5:C5"/>
    <mergeCell ref="H5:J5"/>
    <mergeCell ref="H3:M3"/>
    <mergeCell ref="A51:A54"/>
  </mergeCells>
  <printOptions horizontalCentered="1"/>
  <pageMargins left="0.31496062992125984" right="0.2755905511811024" top="1.141732283464567" bottom="0.4330708661417323" header="0.5118110236220472" footer="0.2755905511811024"/>
  <pageSetup firstPageNumber="1" useFirstPageNumber="1" horizontalDpi="600" verticalDpi="600" orientation="landscape" paperSize="9" scale="59" r:id="rId1"/>
  <headerFooter alignWithMargins="0">
    <oddFooter>&amp;C- 1 -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2.6640625" style="0" customWidth="1"/>
    <col min="2" max="2" width="16.99609375" style="0" customWidth="1"/>
    <col min="3" max="3" width="12.5546875" style="14" customWidth="1"/>
    <col min="4" max="4" width="35.6640625" style="0" customWidth="1"/>
    <col min="6" max="6" width="19.99609375" style="0" customWidth="1"/>
    <col min="7" max="7" width="11.5546875" style="0" bestFit="1" customWidth="1"/>
    <col min="9" max="9" width="9.5546875" style="0" bestFit="1" customWidth="1"/>
    <col min="13" max="13" width="10.6640625" style="0" bestFit="1" customWidth="1"/>
  </cols>
  <sheetData>
    <row r="1" spans="1:4" ht="16.5">
      <c r="A1" s="346" t="s">
        <v>154</v>
      </c>
      <c r="B1" s="346"/>
      <c r="C1" s="346"/>
      <c r="D1" s="346"/>
    </row>
    <row r="2" spans="1:5" ht="51" customHeight="1">
      <c r="A2" s="351" t="s">
        <v>226</v>
      </c>
      <c r="B2" s="351"/>
      <c r="C2" s="351"/>
      <c r="D2" s="351"/>
      <c r="E2" s="351"/>
    </row>
    <row r="3" spans="1:4" ht="24" customHeight="1" thickBot="1">
      <c r="A3" s="359" t="s">
        <v>107</v>
      </c>
      <c r="B3" s="359"/>
      <c r="C3" s="359"/>
      <c r="D3" s="359"/>
    </row>
    <row r="4" spans="1:5" ht="24" customHeight="1">
      <c r="A4" s="73" t="s">
        <v>146</v>
      </c>
      <c r="B4" s="76" t="s">
        <v>153</v>
      </c>
      <c r="C4" s="135" t="s">
        <v>142</v>
      </c>
      <c r="D4" s="74" t="s">
        <v>147</v>
      </c>
      <c r="E4" s="75" t="s">
        <v>135</v>
      </c>
    </row>
    <row r="5" spans="1:6" ht="24" customHeight="1">
      <c r="A5" s="374" t="s">
        <v>222</v>
      </c>
      <c r="B5" s="59" t="s">
        <v>223</v>
      </c>
      <c r="C5" s="221">
        <v>600000</v>
      </c>
      <c r="D5" s="137" t="s">
        <v>228</v>
      </c>
      <c r="E5" s="63"/>
      <c r="F5" s="14"/>
    </row>
    <row r="6" spans="1:5" ht="24" customHeight="1">
      <c r="A6" s="376"/>
      <c r="B6" s="59" t="s">
        <v>7</v>
      </c>
      <c r="C6" s="221">
        <v>1777300</v>
      </c>
      <c r="D6" s="137" t="s">
        <v>229</v>
      </c>
      <c r="E6" s="63"/>
    </row>
    <row r="7" spans="1:5" ht="60" customHeight="1">
      <c r="A7" s="374" t="s">
        <v>227</v>
      </c>
      <c r="B7" s="59" t="s">
        <v>224</v>
      </c>
      <c r="C7" s="221">
        <v>112040</v>
      </c>
      <c r="D7" s="138" t="s">
        <v>331</v>
      </c>
      <c r="E7" s="63"/>
    </row>
    <row r="8" spans="1:5" ht="60" customHeight="1">
      <c r="A8" s="367"/>
      <c r="B8" s="59" t="s">
        <v>225</v>
      </c>
      <c r="C8" s="221">
        <v>13969143</v>
      </c>
      <c r="D8" s="138" t="s">
        <v>350</v>
      </c>
      <c r="E8" s="63"/>
    </row>
    <row r="9" spans="1:13" ht="78.75" customHeight="1">
      <c r="A9" s="367"/>
      <c r="B9" s="59" t="s">
        <v>19</v>
      </c>
      <c r="C9" s="221">
        <v>12155630</v>
      </c>
      <c r="D9" s="138" t="s">
        <v>349</v>
      </c>
      <c r="E9" s="63"/>
      <c r="I9" s="218"/>
      <c r="J9" s="218"/>
      <c r="K9" s="218"/>
      <c r="L9" s="218"/>
      <c r="M9" s="218"/>
    </row>
    <row r="10" spans="1:5" ht="30.75" customHeight="1">
      <c r="A10" s="367"/>
      <c r="B10" s="59" t="s">
        <v>20</v>
      </c>
      <c r="C10" s="136">
        <v>3292045</v>
      </c>
      <c r="D10" s="138" t="s">
        <v>348</v>
      </c>
      <c r="E10" s="63"/>
    </row>
    <row r="11" spans="1:5" ht="30.75" customHeight="1">
      <c r="A11" s="367"/>
      <c r="B11" s="59" t="s">
        <v>56</v>
      </c>
      <c r="C11" s="136">
        <v>715000</v>
      </c>
      <c r="D11" s="137" t="s">
        <v>332</v>
      </c>
      <c r="E11" s="63"/>
    </row>
    <row r="12" spans="1:5" ht="30" customHeight="1">
      <c r="A12" s="376"/>
      <c r="B12" s="59" t="s">
        <v>38</v>
      </c>
      <c r="C12" s="136">
        <v>700000</v>
      </c>
      <c r="D12" s="137" t="s">
        <v>333</v>
      </c>
      <c r="E12" s="63"/>
    </row>
    <row r="13" spans="1:6" ht="30" customHeight="1">
      <c r="A13" s="202" t="s">
        <v>21</v>
      </c>
      <c r="B13" s="59" t="s">
        <v>13</v>
      </c>
      <c r="C13" s="136">
        <v>464000</v>
      </c>
      <c r="D13" s="137" t="s">
        <v>347</v>
      </c>
      <c r="E13" s="63"/>
      <c r="F13" s="14"/>
    </row>
    <row r="14" spans="1:7" ht="24" customHeight="1" thickBot="1">
      <c r="A14" s="110" t="s">
        <v>163</v>
      </c>
      <c r="B14" s="134"/>
      <c r="C14" s="112">
        <f>SUM(C5:C13)</f>
        <v>33785158</v>
      </c>
      <c r="D14" s="139"/>
      <c r="E14" s="113"/>
      <c r="G14" s="220"/>
    </row>
    <row r="15" ht="13.5">
      <c r="G15" s="220"/>
    </row>
  </sheetData>
  <sheetProtection/>
  <mergeCells count="5">
    <mergeCell ref="A1:D1"/>
    <mergeCell ref="A2:E2"/>
    <mergeCell ref="A3:D3"/>
    <mergeCell ref="A5:A6"/>
    <mergeCell ref="A7:A12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N42" sqref="N42:N44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60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2" width="8.88671875" style="10" customWidth="1"/>
    <col min="3" max="3" width="11.6640625" style="10" customWidth="1"/>
    <col min="4" max="4" width="9.99609375" style="0" bestFit="1" customWidth="1"/>
    <col min="5" max="5" width="12.3359375" style="0" customWidth="1"/>
    <col min="6" max="6" width="10.3359375" style="0" customWidth="1"/>
    <col min="7" max="7" width="9.99609375" style="0" bestFit="1" customWidth="1"/>
    <col min="8" max="8" width="11.3359375" style="0" customWidth="1"/>
    <col min="9" max="9" width="13.77734375" style="0" bestFit="1" customWidth="1"/>
    <col min="10" max="10" width="11.3359375" style="0" bestFit="1" customWidth="1"/>
    <col min="12" max="13" width="13.77734375" style="0" bestFit="1" customWidth="1"/>
    <col min="14" max="14" width="9.3359375" style="0" bestFit="1" customWidth="1"/>
  </cols>
  <sheetData>
    <row r="1" spans="1:8" ht="36" customHeight="1">
      <c r="A1" s="274" t="s">
        <v>108</v>
      </c>
      <c r="B1" s="274"/>
      <c r="C1" s="274"/>
      <c r="D1" s="274"/>
      <c r="E1" s="274"/>
      <c r="F1" s="274"/>
      <c r="G1" s="274"/>
      <c r="H1" s="274"/>
    </row>
    <row r="2" spans="1:8" ht="24" customHeight="1" thickBot="1">
      <c r="A2" s="281" t="s">
        <v>107</v>
      </c>
      <c r="B2" s="281"/>
      <c r="C2" s="281"/>
      <c r="D2" s="281"/>
      <c r="E2" s="281"/>
      <c r="F2" s="281"/>
      <c r="G2" s="281"/>
      <c r="H2" s="43"/>
    </row>
    <row r="3" spans="1:8" ht="13.5">
      <c r="A3" s="284" t="s">
        <v>24</v>
      </c>
      <c r="B3" s="282"/>
      <c r="C3" s="282"/>
      <c r="D3" s="282" t="s">
        <v>25</v>
      </c>
      <c r="E3" s="282" t="s">
        <v>250</v>
      </c>
      <c r="F3" s="282" t="s">
        <v>249</v>
      </c>
      <c r="G3" s="282" t="s">
        <v>26</v>
      </c>
      <c r="H3" s="285" t="s">
        <v>27</v>
      </c>
    </row>
    <row r="4" spans="1:15" ht="13.5">
      <c r="A4" s="152" t="s">
        <v>28</v>
      </c>
      <c r="B4" s="153" t="s">
        <v>29</v>
      </c>
      <c r="C4" s="153" t="s">
        <v>30</v>
      </c>
      <c r="D4" s="283"/>
      <c r="E4" s="283"/>
      <c r="F4" s="283"/>
      <c r="G4" s="283"/>
      <c r="H4" s="286"/>
      <c r="I4" s="18"/>
      <c r="J4" s="18"/>
      <c r="K4" s="18"/>
      <c r="L4" s="18"/>
      <c r="M4" s="18"/>
      <c r="N4" s="18"/>
      <c r="O4" s="18"/>
    </row>
    <row r="5" spans="1:15" ht="13.5">
      <c r="A5" s="280" t="s">
        <v>100</v>
      </c>
      <c r="B5" s="279" t="s">
        <v>101</v>
      </c>
      <c r="C5" s="279" t="s">
        <v>101</v>
      </c>
      <c r="D5" s="154" t="s">
        <v>3</v>
      </c>
      <c r="E5" s="155"/>
      <c r="F5" s="155">
        <v>23965000</v>
      </c>
      <c r="G5" s="155"/>
      <c r="H5" s="156">
        <f>SUM(E5:G5)</f>
        <v>23965000</v>
      </c>
      <c r="I5" s="19"/>
      <c r="J5" s="18"/>
      <c r="K5" s="18"/>
      <c r="L5" s="20"/>
      <c r="M5" s="18"/>
      <c r="N5" s="18"/>
      <c r="O5" s="18"/>
    </row>
    <row r="6" spans="1:15" ht="13.5">
      <c r="A6" s="280"/>
      <c r="B6" s="279"/>
      <c r="C6" s="279"/>
      <c r="D6" s="154" t="s">
        <v>4</v>
      </c>
      <c r="E6" s="155"/>
      <c r="F6" s="155">
        <v>23965000</v>
      </c>
      <c r="G6" s="155"/>
      <c r="H6" s="156">
        <f aca="true" t="shared" si="0" ref="H6:H49">SUM(E6:G6)</f>
        <v>23965000</v>
      </c>
      <c r="I6" s="19"/>
      <c r="J6" s="18"/>
      <c r="K6" s="18"/>
      <c r="L6" s="20"/>
      <c r="M6" s="18"/>
      <c r="N6" s="18"/>
      <c r="O6" s="18"/>
    </row>
    <row r="7" spans="1:15" ht="13.5">
      <c r="A7" s="280"/>
      <c r="B7" s="279"/>
      <c r="C7" s="279"/>
      <c r="D7" s="154" t="s">
        <v>5</v>
      </c>
      <c r="E7" s="155">
        <f>E5-E6</f>
        <v>0</v>
      </c>
      <c r="F7" s="155">
        <v>0</v>
      </c>
      <c r="G7" s="155"/>
      <c r="H7" s="156">
        <f t="shared" si="0"/>
        <v>0</v>
      </c>
      <c r="I7" s="19"/>
      <c r="J7" s="18"/>
      <c r="K7" s="18"/>
      <c r="L7" s="20"/>
      <c r="M7" s="18"/>
      <c r="N7" s="18"/>
      <c r="O7" s="18"/>
    </row>
    <row r="8" spans="1:15" ht="13.5">
      <c r="A8" s="280" t="s">
        <v>89</v>
      </c>
      <c r="B8" s="279" t="s">
        <v>90</v>
      </c>
      <c r="C8" s="279" t="s">
        <v>80</v>
      </c>
      <c r="D8" s="154" t="s">
        <v>3</v>
      </c>
      <c r="E8" s="155"/>
      <c r="F8" s="155"/>
      <c r="G8" s="155"/>
      <c r="H8" s="156">
        <f t="shared" si="0"/>
        <v>0</v>
      </c>
      <c r="I8" s="20"/>
      <c r="J8" s="18"/>
      <c r="K8" s="18"/>
      <c r="L8" s="18"/>
      <c r="M8" s="18"/>
      <c r="N8" s="18"/>
      <c r="O8" s="18"/>
    </row>
    <row r="9" spans="1:15" ht="13.5">
      <c r="A9" s="280"/>
      <c r="B9" s="279"/>
      <c r="C9" s="279"/>
      <c r="D9" s="154" t="s">
        <v>4</v>
      </c>
      <c r="E9" s="155"/>
      <c r="F9" s="155"/>
      <c r="G9" s="155"/>
      <c r="H9" s="156">
        <f t="shared" si="0"/>
        <v>0</v>
      </c>
      <c r="I9" s="20"/>
      <c r="J9" s="18"/>
      <c r="K9" s="18"/>
      <c r="L9" s="18"/>
      <c r="M9" s="18"/>
      <c r="N9" s="18"/>
      <c r="O9" s="18"/>
    </row>
    <row r="10" spans="1:15" ht="13.5">
      <c r="A10" s="280"/>
      <c r="B10" s="279"/>
      <c r="C10" s="279"/>
      <c r="D10" s="154" t="s">
        <v>5</v>
      </c>
      <c r="E10" s="155"/>
      <c r="F10" s="155"/>
      <c r="G10" s="155"/>
      <c r="H10" s="156">
        <f t="shared" si="0"/>
        <v>0</v>
      </c>
      <c r="I10" s="20"/>
      <c r="J10" s="18"/>
      <c r="K10" s="18"/>
      <c r="L10" s="18"/>
      <c r="M10" s="18"/>
      <c r="N10" s="18"/>
      <c r="O10" s="18"/>
    </row>
    <row r="11" spans="1:15" ht="13.5">
      <c r="A11" s="280" t="s">
        <v>72</v>
      </c>
      <c r="B11" s="279" t="s">
        <v>72</v>
      </c>
      <c r="C11" s="279" t="s">
        <v>91</v>
      </c>
      <c r="D11" s="154" t="s">
        <v>3</v>
      </c>
      <c r="E11" s="157">
        <v>97266000</v>
      </c>
      <c r="F11" s="157">
        <v>0</v>
      </c>
      <c r="G11" s="157">
        <v>0</v>
      </c>
      <c r="H11" s="156">
        <f t="shared" si="0"/>
        <v>97266000</v>
      </c>
      <c r="I11" s="20"/>
      <c r="J11" s="20"/>
      <c r="K11" s="18"/>
      <c r="L11" s="18"/>
      <c r="M11" s="18"/>
      <c r="N11" s="18"/>
      <c r="O11" s="18"/>
    </row>
    <row r="12" spans="1:15" ht="13.5">
      <c r="A12" s="280"/>
      <c r="B12" s="279"/>
      <c r="C12" s="279"/>
      <c r="D12" s="154" t="s">
        <v>4</v>
      </c>
      <c r="E12" s="157">
        <v>97266000</v>
      </c>
      <c r="F12" s="157">
        <v>0</v>
      </c>
      <c r="G12" s="157">
        <v>0</v>
      </c>
      <c r="H12" s="156">
        <f t="shared" si="0"/>
        <v>97266000</v>
      </c>
      <c r="I12" s="20"/>
      <c r="J12" s="18"/>
      <c r="K12" s="18"/>
      <c r="L12" s="21"/>
      <c r="M12" s="21"/>
      <c r="N12" s="21"/>
      <c r="O12" s="18"/>
    </row>
    <row r="13" spans="1:15" ht="13.5">
      <c r="A13" s="280"/>
      <c r="B13" s="279"/>
      <c r="C13" s="279"/>
      <c r="D13" s="154" t="s">
        <v>5</v>
      </c>
      <c r="E13" s="157">
        <f>E11-E12</f>
        <v>0</v>
      </c>
      <c r="F13" s="157">
        <v>0</v>
      </c>
      <c r="G13" s="157">
        <v>0</v>
      </c>
      <c r="H13" s="156">
        <f t="shared" si="0"/>
        <v>0</v>
      </c>
      <c r="I13" s="20"/>
      <c r="J13" s="18"/>
      <c r="K13" s="18"/>
      <c r="L13" s="22"/>
      <c r="M13" s="23"/>
      <c r="N13" s="23"/>
      <c r="O13" s="18"/>
    </row>
    <row r="14" spans="1:15" ht="13.5">
      <c r="A14" s="280"/>
      <c r="B14" s="279"/>
      <c r="C14" s="279" t="s">
        <v>71</v>
      </c>
      <c r="D14" s="154" t="s">
        <v>3</v>
      </c>
      <c r="E14" s="157">
        <v>102640000</v>
      </c>
      <c r="F14" s="157">
        <v>0</v>
      </c>
      <c r="G14" s="157">
        <v>0</v>
      </c>
      <c r="H14" s="156">
        <f t="shared" si="0"/>
        <v>102640000</v>
      </c>
      <c r="I14" s="20"/>
      <c r="J14" s="18"/>
      <c r="K14" s="18"/>
      <c r="L14" s="22"/>
      <c r="M14" s="23"/>
      <c r="N14" s="23"/>
      <c r="O14" s="18"/>
    </row>
    <row r="15" spans="1:15" ht="13.5">
      <c r="A15" s="280"/>
      <c r="B15" s="279"/>
      <c r="C15" s="279"/>
      <c r="D15" s="154" t="s">
        <v>4</v>
      </c>
      <c r="E15" s="157">
        <v>102640000</v>
      </c>
      <c r="F15" s="157">
        <v>0</v>
      </c>
      <c r="G15" s="157">
        <v>0</v>
      </c>
      <c r="H15" s="156">
        <f t="shared" si="0"/>
        <v>102640000</v>
      </c>
      <c r="I15" s="20"/>
      <c r="J15" s="18"/>
      <c r="K15" s="18"/>
      <c r="L15" s="22"/>
      <c r="M15" s="23"/>
      <c r="N15" s="23"/>
      <c r="O15" s="18"/>
    </row>
    <row r="16" spans="1:15" ht="13.5">
      <c r="A16" s="280"/>
      <c r="B16" s="279"/>
      <c r="C16" s="279"/>
      <c r="D16" s="154" t="s">
        <v>5</v>
      </c>
      <c r="E16" s="157">
        <f>E14-E15</f>
        <v>0</v>
      </c>
      <c r="F16" s="157">
        <v>0</v>
      </c>
      <c r="G16" s="157">
        <v>0</v>
      </c>
      <c r="H16" s="156">
        <f t="shared" si="0"/>
        <v>0</v>
      </c>
      <c r="I16" s="20"/>
      <c r="J16" s="18"/>
      <c r="K16" s="18"/>
      <c r="L16" s="22"/>
      <c r="M16" s="23"/>
      <c r="N16" s="23"/>
      <c r="O16" s="18"/>
    </row>
    <row r="17" spans="1:15" ht="13.5">
      <c r="A17" s="280"/>
      <c r="B17" s="279"/>
      <c r="C17" s="279" t="s">
        <v>92</v>
      </c>
      <c r="D17" s="154" t="s">
        <v>3</v>
      </c>
      <c r="E17" s="157">
        <v>434993000</v>
      </c>
      <c r="F17" s="157">
        <v>0</v>
      </c>
      <c r="G17" s="157">
        <v>0</v>
      </c>
      <c r="H17" s="156">
        <f t="shared" si="0"/>
        <v>434993000</v>
      </c>
      <c r="I17" s="20"/>
      <c r="J17" s="18"/>
      <c r="K17" s="18"/>
      <c r="L17" s="22"/>
      <c r="M17" s="23"/>
      <c r="N17" s="23"/>
      <c r="O17" s="18"/>
    </row>
    <row r="18" spans="1:15" ht="13.5">
      <c r="A18" s="280"/>
      <c r="B18" s="279"/>
      <c r="C18" s="279"/>
      <c r="D18" s="154" t="s">
        <v>4</v>
      </c>
      <c r="E18" s="157">
        <v>434993000</v>
      </c>
      <c r="F18" s="157">
        <v>0</v>
      </c>
      <c r="G18" s="157">
        <v>0</v>
      </c>
      <c r="H18" s="156">
        <f t="shared" si="0"/>
        <v>434993000</v>
      </c>
      <c r="I18" s="20"/>
      <c r="J18" s="18"/>
      <c r="K18" s="18"/>
      <c r="L18" s="22"/>
      <c r="M18" s="23"/>
      <c r="N18" s="23"/>
      <c r="O18" s="18"/>
    </row>
    <row r="19" spans="1:15" ht="13.5">
      <c r="A19" s="280"/>
      <c r="B19" s="279"/>
      <c r="C19" s="279"/>
      <c r="D19" s="154" t="s">
        <v>5</v>
      </c>
      <c r="E19" s="157">
        <f>E17-E18</f>
        <v>0</v>
      </c>
      <c r="F19" s="157">
        <v>0</v>
      </c>
      <c r="G19" s="157">
        <v>0</v>
      </c>
      <c r="H19" s="156">
        <f t="shared" si="0"/>
        <v>0</v>
      </c>
      <c r="I19" s="20"/>
      <c r="J19" s="20"/>
      <c r="K19" s="18"/>
      <c r="L19" s="22"/>
      <c r="M19" s="23"/>
      <c r="N19" s="23"/>
      <c r="O19" s="18"/>
    </row>
    <row r="20" spans="1:15" ht="13.5">
      <c r="A20" s="280"/>
      <c r="B20" s="279"/>
      <c r="C20" s="279" t="s">
        <v>42</v>
      </c>
      <c r="D20" s="154" t="s">
        <v>3</v>
      </c>
      <c r="E20" s="157"/>
      <c r="F20" s="157">
        <v>0</v>
      </c>
      <c r="G20" s="157">
        <v>0</v>
      </c>
      <c r="H20" s="156">
        <f t="shared" si="0"/>
        <v>0</v>
      </c>
      <c r="I20" s="20"/>
      <c r="J20" s="18"/>
      <c r="K20" s="18"/>
      <c r="L20" s="18"/>
      <c r="M20" s="18"/>
      <c r="N20" s="18"/>
      <c r="O20" s="18"/>
    </row>
    <row r="21" spans="1:15" ht="13.5">
      <c r="A21" s="280"/>
      <c r="B21" s="279"/>
      <c r="C21" s="279"/>
      <c r="D21" s="154" t="s">
        <v>4</v>
      </c>
      <c r="E21" s="157"/>
      <c r="F21" s="157">
        <v>0</v>
      </c>
      <c r="G21" s="157">
        <v>0</v>
      </c>
      <c r="H21" s="156">
        <f t="shared" si="0"/>
        <v>0</v>
      </c>
      <c r="I21" s="20"/>
      <c r="J21" s="18"/>
      <c r="K21" s="18"/>
      <c r="L21" s="18"/>
      <c r="M21" s="18"/>
      <c r="N21" s="18"/>
      <c r="O21" s="18"/>
    </row>
    <row r="22" spans="1:15" ht="13.5">
      <c r="A22" s="280"/>
      <c r="B22" s="279"/>
      <c r="C22" s="279"/>
      <c r="D22" s="154" t="s">
        <v>5</v>
      </c>
      <c r="E22" s="157">
        <v>0</v>
      </c>
      <c r="F22" s="157">
        <v>0</v>
      </c>
      <c r="G22" s="157">
        <v>0</v>
      </c>
      <c r="H22" s="156">
        <f t="shared" si="0"/>
        <v>0</v>
      </c>
      <c r="I22" s="18"/>
      <c r="J22" s="18"/>
      <c r="K22" s="18"/>
      <c r="L22" s="18"/>
      <c r="M22" s="18"/>
      <c r="N22" s="18"/>
      <c r="O22" s="18"/>
    </row>
    <row r="23" spans="1:15" ht="13.5">
      <c r="A23" s="280" t="s">
        <v>60</v>
      </c>
      <c r="B23" s="279" t="s">
        <v>60</v>
      </c>
      <c r="C23" s="279" t="s">
        <v>58</v>
      </c>
      <c r="D23" s="154" t="s">
        <v>3</v>
      </c>
      <c r="E23" s="155">
        <v>0</v>
      </c>
      <c r="F23" s="155">
        <v>0</v>
      </c>
      <c r="G23" s="155"/>
      <c r="H23" s="156">
        <f t="shared" si="0"/>
        <v>0</v>
      </c>
      <c r="I23" s="18"/>
      <c r="J23" s="18"/>
      <c r="K23" s="18"/>
      <c r="L23" s="18"/>
      <c r="M23" s="18"/>
      <c r="N23" s="18"/>
      <c r="O23" s="18"/>
    </row>
    <row r="24" spans="1:15" ht="13.5">
      <c r="A24" s="280"/>
      <c r="B24" s="279"/>
      <c r="C24" s="279"/>
      <c r="D24" s="154" t="s">
        <v>4</v>
      </c>
      <c r="E24" s="155">
        <v>0</v>
      </c>
      <c r="F24" s="155"/>
      <c r="G24" s="155"/>
      <c r="H24" s="156">
        <f t="shared" si="0"/>
        <v>0</v>
      </c>
      <c r="I24" s="18"/>
      <c r="J24" s="18"/>
      <c r="K24" s="18"/>
      <c r="L24" s="18"/>
      <c r="M24" s="18"/>
      <c r="N24" s="18"/>
      <c r="O24" s="18"/>
    </row>
    <row r="25" spans="1:15" ht="13.5">
      <c r="A25" s="280"/>
      <c r="B25" s="279"/>
      <c r="C25" s="279"/>
      <c r="D25" s="154" t="s">
        <v>5</v>
      </c>
      <c r="E25" s="155">
        <v>0</v>
      </c>
      <c r="F25" s="155"/>
      <c r="G25" s="155"/>
      <c r="H25" s="156">
        <f t="shared" si="0"/>
        <v>0</v>
      </c>
      <c r="I25" s="18"/>
      <c r="J25" s="20"/>
      <c r="K25" s="18"/>
      <c r="L25" s="18"/>
      <c r="M25" s="18"/>
      <c r="N25" s="18"/>
      <c r="O25" s="18"/>
    </row>
    <row r="26" spans="1:15" ht="13.5">
      <c r="A26" s="280"/>
      <c r="B26" s="279"/>
      <c r="C26" s="279" t="s">
        <v>59</v>
      </c>
      <c r="D26" s="154" t="s">
        <v>3</v>
      </c>
      <c r="E26" s="155">
        <v>0</v>
      </c>
      <c r="F26" s="155"/>
      <c r="G26" s="155"/>
      <c r="H26" s="156">
        <f t="shared" si="0"/>
        <v>0</v>
      </c>
      <c r="I26" s="18"/>
      <c r="J26" s="18"/>
      <c r="K26" s="18"/>
      <c r="L26" s="18"/>
      <c r="M26" s="18"/>
      <c r="N26" s="18"/>
      <c r="O26" s="18"/>
    </row>
    <row r="27" spans="1:15" ht="13.5">
      <c r="A27" s="280"/>
      <c r="B27" s="279"/>
      <c r="C27" s="279"/>
      <c r="D27" s="154" t="s">
        <v>4</v>
      </c>
      <c r="E27" s="155">
        <v>0</v>
      </c>
      <c r="F27" s="155"/>
      <c r="G27" s="155"/>
      <c r="H27" s="156"/>
      <c r="I27" s="18"/>
      <c r="J27" s="18"/>
      <c r="K27" s="18"/>
      <c r="L27" s="18"/>
      <c r="M27" s="18"/>
      <c r="N27" s="18"/>
      <c r="O27" s="18"/>
    </row>
    <row r="28" spans="1:15" ht="13.5">
      <c r="A28" s="280"/>
      <c r="B28" s="279"/>
      <c r="C28" s="279"/>
      <c r="D28" s="154" t="s">
        <v>5</v>
      </c>
      <c r="E28" s="155">
        <v>0</v>
      </c>
      <c r="F28" s="155"/>
      <c r="G28" s="155"/>
      <c r="H28" s="156"/>
      <c r="I28" s="18"/>
      <c r="J28" s="18"/>
      <c r="K28" s="18"/>
      <c r="L28" s="18"/>
      <c r="M28" s="18"/>
      <c r="N28" s="18"/>
      <c r="O28" s="18"/>
    </row>
    <row r="29" spans="1:15" ht="13.5">
      <c r="A29" s="280" t="s">
        <v>62</v>
      </c>
      <c r="B29" s="279" t="s">
        <v>62</v>
      </c>
      <c r="C29" s="279" t="s">
        <v>61</v>
      </c>
      <c r="D29" s="154" t="s">
        <v>3</v>
      </c>
      <c r="E29" s="155">
        <v>0</v>
      </c>
      <c r="F29" s="155"/>
      <c r="G29" s="155"/>
      <c r="H29" s="156"/>
      <c r="I29" s="20"/>
      <c r="J29" s="18"/>
      <c r="K29" s="18"/>
      <c r="L29" s="18"/>
      <c r="M29" s="18"/>
      <c r="N29" s="18"/>
      <c r="O29" s="18"/>
    </row>
    <row r="30" spans="1:15" ht="13.5">
      <c r="A30" s="280"/>
      <c r="B30" s="279"/>
      <c r="C30" s="279"/>
      <c r="D30" s="154" t="s">
        <v>4</v>
      </c>
      <c r="E30" s="155">
        <v>0</v>
      </c>
      <c r="F30" s="155"/>
      <c r="G30" s="155"/>
      <c r="H30" s="156"/>
      <c r="I30" s="20"/>
      <c r="J30" s="18"/>
      <c r="K30" s="18"/>
      <c r="L30" s="18"/>
      <c r="M30" s="18"/>
      <c r="N30" s="18"/>
      <c r="O30" s="18"/>
    </row>
    <row r="31" spans="1:15" ht="13.5">
      <c r="A31" s="280"/>
      <c r="B31" s="279"/>
      <c r="C31" s="279"/>
      <c r="D31" s="154" t="s">
        <v>5</v>
      </c>
      <c r="E31" s="155">
        <v>0</v>
      </c>
      <c r="F31" s="155"/>
      <c r="G31" s="155"/>
      <c r="H31" s="156"/>
      <c r="I31" s="20"/>
      <c r="J31" s="18"/>
      <c r="K31" s="18"/>
      <c r="L31" s="18"/>
      <c r="M31" s="18"/>
      <c r="N31" s="18"/>
      <c r="O31" s="18"/>
    </row>
    <row r="32" spans="1:15" ht="13.5">
      <c r="A32" s="280" t="s">
        <v>74</v>
      </c>
      <c r="B32" s="279" t="s">
        <v>74</v>
      </c>
      <c r="C32" s="279" t="s">
        <v>73</v>
      </c>
      <c r="D32" s="154" t="s">
        <v>3</v>
      </c>
      <c r="E32" s="155"/>
      <c r="F32" s="155">
        <v>0</v>
      </c>
      <c r="G32" s="155"/>
      <c r="H32" s="156"/>
      <c r="I32" s="20"/>
      <c r="J32" s="18"/>
      <c r="K32" s="18"/>
      <c r="L32" s="18"/>
      <c r="M32" s="18"/>
      <c r="N32" s="18"/>
      <c r="O32" s="18"/>
    </row>
    <row r="33" spans="1:15" ht="13.5">
      <c r="A33" s="280"/>
      <c r="B33" s="279"/>
      <c r="C33" s="279"/>
      <c r="D33" s="154" t="s">
        <v>4</v>
      </c>
      <c r="E33" s="155"/>
      <c r="F33" s="155">
        <v>4726010</v>
      </c>
      <c r="G33" s="155"/>
      <c r="H33" s="156">
        <f t="shared" si="0"/>
        <v>4726010</v>
      </c>
      <c r="I33" s="20"/>
      <c r="J33" s="18"/>
      <c r="K33" s="18"/>
      <c r="L33" s="18"/>
      <c r="M33" s="18"/>
      <c r="N33" s="18"/>
      <c r="O33" s="18"/>
    </row>
    <row r="34" spans="1:15" ht="13.5">
      <c r="A34" s="280"/>
      <c r="B34" s="279"/>
      <c r="C34" s="279"/>
      <c r="D34" s="154" t="s">
        <v>5</v>
      </c>
      <c r="E34" s="155">
        <v>0</v>
      </c>
      <c r="F34" s="155">
        <f>F32-F33</f>
        <v>-4726010</v>
      </c>
      <c r="G34" s="155"/>
      <c r="H34" s="156">
        <f t="shared" si="0"/>
        <v>-4726010</v>
      </c>
      <c r="I34" s="20"/>
      <c r="J34" s="18"/>
      <c r="K34" s="18"/>
      <c r="L34" s="18"/>
      <c r="M34" s="18"/>
      <c r="N34" s="18"/>
      <c r="O34" s="18"/>
    </row>
    <row r="35" spans="1:15" ht="13.5">
      <c r="A35" s="280"/>
      <c r="B35" s="279"/>
      <c r="C35" s="279" t="s">
        <v>111</v>
      </c>
      <c r="D35" s="154" t="s">
        <v>3</v>
      </c>
      <c r="E35" s="155">
        <v>0</v>
      </c>
      <c r="F35" s="155"/>
      <c r="G35" s="155"/>
      <c r="H35" s="156">
        <f t="shared" si="0"/>
        <v>0</v>
      </c>
      <c r="I35" s="18"/>
      <c r="J35" s="18"/>
      <c r="K35" s="18"/>
      <c r="L35" s="18"/>
      <c r="M35" s="18"/>
      <c r="N35" s="18"/>
      <c r="O35" s="18"/>
    </row>
    <row r="36" spans="1:15" ht="13.5">
      <c r="A36" s="280"/>
      <c r="B36" s="279"/>
      <c r="C36" s="279"/>
      <c r="D36" s="154" t="s">
        <v>4</v>
      </c>
      <c r="E36" s="155">
        <v>0</v>
      </c>
      <c r="F36" s="155"/>
      <c r="G36" s="155"/>
      <c r="H36" s="156">
        <f t="shared" si="0"/>
        <v>0</v>
      </c>
      <c r="I36" s="18"/>
      <c r="J36" s="18"/>
      <c r="K36" s="18"/>
      <c r="L36" s="18"/>
      <c r="M36" s="18"/>
      <c r="N36" s="18"/>
      <c r="O36" s="18"/>
    </row>
    <row r="37" spans="1:15" ht="13.5">
      <c r="A37" s="280"/>
      <c r="B37" s="279"/>
      <c r="C37" s="279"/>
      <c r="D37" s="154" t="s">
        <v>5</v>
      </c>
      <c r="E37" s="155">
        <v>0</v>
      </c>
      <c r="F37" s="155"/>
      <c r="G37" s="155"/>
      <c r="H37" s="156">
        <f t="shared" si="0"/>
        <v>0</v>
      </c>
      <c r="I37" s="18"/>
      <c r="J37" s="18"/>
      <c r="K37" s="18"/>
      <c r="L37" s="18"/>
      <c r="M37" s="18"/>
      <c r="N37" s="18"/>
      <c r="O37" s="18"/>
    </row>
    <row r="38" spans="1:15" ht="13.5">
      <c r="A38" s="280"/>
      <c r="B38" s="279"/>
      <c r="C38" s="279" t="s">
        <v>78</v>
      </c>
      <c r="D38" s="154" t="s">
        <v>3</v>
      </c>
      <c r="E38" s="155"/>
      <c r="F38" s="155"/>
      <c r="G38" s="155"/>
      <c r="H38" s="156">
        <f>SUM(E38:G38)</f>
        <v>0</v>
      </c>
      <c r="I38" s="20"/>
      <c r="J38" s="18"/>
      <c r="K38" s="18"/>
      <c r="L38" s="18"/>
      <c r="M38" s="18"/>
      <c r="N38" s="18"/>
      <c r="O38" s="18"/>
    </row>
    <row r="39" spans="1:15" ht="13.5">
      <c r="A39" s="280"/>
      <c r="B39" s="279"/>
      <c r="C39" s="279"/>
      <c r="D39" s="154" t="s">
        <v>4</v>
      </c>
      <c r="E39" s="155"/>
      <c r="F39" s="155"/>
      <c r="G39" s="155"/>
      <c r="H39" s="156">
        <f t="shared" si="0"/>
        <v>0</v>
      </c>
      <c r="I39" s="20"/>
      <c r="J39" s="18"/>
      <c r="K39" s="18"/>
      <c r="L39" s="18"/>
      <c r="M39" s="18"/>
      <c r="N39" s="18"/>
      <c r="O39" s="18"/>
    </row>
    <row r="40" spans="1:15" ht="13.5">
      <c r="A40" s="280"/>
      <c r="B40" s="279"/>
      <c r="C40" s="279"/>
      <c r="D40" s="154" t="s">
        <v>5</v>
      </c>
      <c r="E40" s="155">
        <f>E38-E39</f>
        <v>0</v>
      </c>
      <c r="F40" s="155"/>
      <c r="G40" s="155"/>
      <c r="H40" s="156">
        <f t="shared" si="0"/>
        <v>0</v>
      </c>
      <c r="I40" s="18"/>
      <c r="J40" s="18"/>
      <c r="K40" s="18"/>
      <c r="L40" s="18"/>
      <c r="M40" s="18"/>
      <c r="N40" s="18"/>
      <c r="O40" s="18"/>
    </row>
    <row r="41" spans="1:15" ht="13.5">
      <c r="A41" s="280" t="s">
        <v>63</v>
      </c>
      <c r="B41" s="279" t="s">
        <v>63</v>
      </c>
      <c r="C41" s="279" t="s">
        <v>93</v>
      </c>
      <c r="D41" s="154" t="s">
        <v>3</v>
      </c>
      <c r="E41" s="155">
        <v>0</v>
      </c>
      <c r="F41" s="155"/>
      <c r="G41" s="155"/>
      <c r="H41" s="156">
        <f t="shared" si="0"/>
        <v>0</v>
      </c>
      <c r="I41" s="18"/>
      <c r="J41" s="18"/>
      <c r="K41" s="18"/>
      <c r="L41" s="18"/>
      <c r="M41" s="18"/>
      <c r="N41" s="18"/>
      <c r="O41" s="18"/>
    </row>
    <row r="42" spans="1:15" ht="13.5">
      <c r="A42" s="280"/>
      <c r="B42" s="279"/>
      <c r="C42" s="279"/>
      <c r="D42" s="154" t="s">
        <v>4</v>
      </c>
      <c r="E42" s="155">
        <v>0</v>
      </c>
      <c r="F42" s="155"/>
      <c r="G42" s="155"/>
      <c r="H42" s="156">
        <f t="shared" si="0"/>
        <v>0</v>
      </c>
      <c r="I42" s="18"/>
      <c r="J42" s="18"/>
      <c r="K42" s="18"/>
      <c r="L42" s="18"/>
      <c r="M42" s="18"/>
      <c r="N42" s="18"/>
      <c r="O42" s="18"/>
    </row>
    <row r="43" spans="1:15" ht="13.5">
      <c r="A43" s="280"/>
      <c r="B43" s="279"/>
      <c r="C43" s="279"/>
      <c r="D43" s="154" t="s">
        <v>5</v>
      </c>
      <c r="E43" s="155">
        <v>0</v>
      </c>
      <c r="F43" s="155"/>
      <c r="G43" s="155"/>
      <c r="H43" s="156">
        <f t="shared" si="0"/>
        <v>0</v>
      </c>
      <c r="I43" s="20"/>
      <c r="J43" s="18"/>
      <c r="K43" s="18"/>
      <c r="L43" s="18"/>
      <c r="M43" s="18"/>
      <c r="N43" s="18"/>
      <c r="O43" s="18"/>
    </row>
    <row r="44" spans="1:15" ht="13.5">
      <c r="A44" s="280"/>
      <c r="B44" s="279"/>
      <c r="C44" s="279" t="s">
        <v>94</v>
      </c>
      <c r="D44" s="154" t="s">
        <v>3</v>
      </c>
      <c r="E44" s="155"/>
      <c r="F44" s="155"/>
      <c r="G44" s="155"/>
      <c r="H44" s="156">
        <f>SUM(E44:G44)</f>
        <v>0</v>
      </c>
      <c r="I44" s="18"/>
      <c r="J44" s="18"/>
      <c r="K44" s="18"/>
      <c r="L44" s="18"/>
      <c r="M44" s="18"/>
      <c r="N44" s="18"/>
      <c r="O44" s="18"/>
    </row>
    <row r="45" spans="1:15" ht="13.5">
      <c r="A45" s="280"/>
      <c r="B45" s="279"/>
      <c r="C45" s="279"/>
      <c r="D45" s="154" t="s">
        <v>4</v>
      </c>
      <c r="E45" s="158">
        <v>93693</v>
      </c>
      <c r="F45" s="155">
        <v>7260</v>
      </c>
      <c r="G45" s="155"/>
      <c r="H45" s="156">
        <f>SUM(E45:G45)</f>
        <v>100953</v>
      </c>
      <c r="I45" s="18"/>
      <c r="J45" s="18"/>
      <c r="K45" s="18"/>
      <c r="L45" s="18"/>
      <c r="M45" s="18"/>
      <c r="N45" s="18"/>
      <c r="O45" s="18"/>
    </row>
    <row r="46" spans="1:15" ht="13.5">
      <c r="A46" s="280"/>
      <c r="B46" s="279"/>
      <c r="C46" s="279"/>
      <c r="D46" s="154" t="s">
        <v>5</v>
      </c>
      <c r="E46" s="155">
        <f>E44-E45</f>
        <v>-93693</v>
      </c>
      <c r="F46" s="155">
        <v>-7260</v>
      </c>
      <c r="G46" s="155"/>
      <c r="H46" s="156">
        <f>SUM(E46:G46)</f>
        <v>-100953</v>
      </c>
      <c r="I46" s="18"/>
      <c r="J46" s="18"/>
      <c r="K46" s="18"/>
      <c r="L46" s="18"/>
      <c r="M46" s="18"/>
      <c r="N46" s="18"/>
      <c r="O46" s="18"/>
    </row>
    <row r="47" spans="1:15" ht="13.5">
      <c r="A47" s="280"/>
      <c r="B47" s="279"/>
      <c r="C47" s="279" t="s">
        <v>95</v>
      </c>
      <c r="D47" s="154" t="s">
        <v>3</v>
      </c>
      <c r="E47" s="155">
        <v>0</v>
      </c>
      <c r="F47" s="155"/>
      <c r="G47" s="155"/>
      <c r="H47" s="156">
        <f t="shared" si="0"/>
        <v>0</v>
      </c>
      <c r="I47" s="18"/>
      <c r="J47" s="18"/>
      <c r="K47" s="18"/>
      <c r="L47" s="18"/>
      <c r="M47" s="18"/>
      <c r="N47" s="18"/>
      <c r="O47" s="18"/>
    </row>
    <row r="48" spans="1:15" ht="13.5">
      <c r="A48" s="280"/>
      <c r="B48" s="279"/>
      <c r="C48" s="279"/>
      <c r="D48" s="154" t="s">
        <v>4</v>
      </c>
      <c r="E48" s="155">
        <v>0</v>
      </c>
      <c r="F48" s="155"/>
      <c r="G48" s="155"/>
      <c r="H48" s="156">
        <f t="shared" si="0"/>
        <v>0</v>
      </c>
      <c r="I48" s="18"/>
      <c r="J48" s="18"/>
      <c r="K48" s="18"/>
      <c r="L48" s="18"/>
      <c r="M48" s="18"/>
      <c r="N48" s="18"/>
      <c r="O48" s="18"/>
    </row>
    <row r="49" spans="1:15" ht="13.5">
      <c r="A49" s="280"/>
      <c r="B49" s="279"/>
      <c r="C49" s="279"/>
      <c r="D49" s="154" t="s">
        <v>5</v>
      </c>
      <c r="E49" s="155">
        <v>0</v>
      </c>
      <c r="F49" s="155"/>
      <c r="G49" s="155"/>
      <c r="H49" s="156">
        <f t="shared" si="0"/>
        <v>0</v>
      </c>
      <c r="I49" s="18"/>
      <c r="J49" s="18"/>
      <c r="K49" s="18"/>
      <c r="L49" s="18"/>
      <c r="M49" s="18"/>
      <c r="N49" s="18"/>
      <c r="O49" s="18"/>
    </row>
    <row r="50" spans="1:15" ht="13.5">
      <c r="A50" s="275" t="s">
        <v>64</v>
      </c>
      <c r="B50" s="276"/>
      <c r="C50" s="276"/>
      <c r="D50" s="159" t="s">
        <v>3</v>
      </c>
      <c r="E50" s="160">
        <f aca="true" t="shared" si="1" ref="E50:H51">E5+E8+E11+E14+E17+E20+E23+E26+E29+E32+E35+E38+E41+E44+E47</f>
        <v>634899000</v>
      </c>
      <c r="F50" s="160">
        <f t="shared" si="1"/>
        <v>23965000</v>
      </c>
      <c r="G50" s="160">
        <f t="shared" si="1"/>
        <v>0</v>
      </c>
      <c r="H50" s="161">
        <f t="shared" si="1"/>
        <v>658864000</v>
      </c>
      <c r="I50" s="21"/>
      <c r="J50" s="20"/>
      <c r="K50" s="18"/>
      <c r="L50" s="18"/>
      <c r="M50" s="18"/>
      <c r="N50" s="18"/>
      <c r="O50" s="18"/>
    </row>
    <row r="51" spans="1:15" ht="13.5">
      <c r="A51" s="275"/>
      <c r="B51" s="276"/>
      <c r="C51" s="276"/>
      <c r="D51" s="159" t="s">
        <v>4</v>
      </c>
      <c r="E51" s="162">
        <f>E6+E9+E12+E15+E18+E21+E24+E27+E30+E33+E36+E39+E42+E45+E48</f>
        <v>634992693</v>
      </c>
      <c r="F51" s="160">
        <f t="shared" si="1"/>
        <v>28698270</v>
      </c>
      <c r="G51" s="160">
        <f t="shared" si="1"/>
        <v>0</v>
      </c>
      <c r="H51" s="161">
        <f t="shared" si="1"/>
        <v>663690963</v>
      </c>
      <c r="I51" s="21"/>
      <c r="J51" s="20"/>
      <c r="K51" s="18"/>
      <c r="L51" s="18"/>
      <c r="M51" s="18"/>
      <c r="N51" s="18"/>
      <c r="O51" s="18"/>
    </row>
    <row r="52" spans="1:15" ht="14.25" thickBot="1">
      <c r="A52" s="277"/>
      <c r="B52" s="278"/>
      <c r="C52" s="278"/>
      <c r="D52" s="163" t="s">
        <v>5</v>
      </c>
      <c r="E52" s="164">
        <f>E50-E51</f>
        <v>-93693</v>
      </c>
      <c r="F52" s="164">
        <f>F51-F50</f>
        <v>4733270</v>
      </c>
      <c r="G52" s="164">
        <f>G51-G50</f>
        <v>0</v>
      </c>
      <c r="H52" s="165">
        <f>H50-H51</f>
        <v>-4826963</v>
      </c>
      <c r="I52" s="21"/>
      <c r="J52" s="20"/>
      <c r="K52" s="18"/>
      <c r="L52" s="18"/>
      <c r="M52" s="18"/>
      <c r="N52" s="18"/>
      <c r="O52" s="18"/>
    </row>
    <row r="53" ht="13.5">
      <c r="I53" s="14"/>
    </row>
    <row r="54" spans="8:9" ht="13.5">
      <c r="H54" s="11"/>
      <c r="I54" s="11"/>
    </row>
    <row r="55" spans="5:8" ht="13.5">
      <c r="E55" s="11"/>
      <c r="F55" s="11"/>
      <c r="G55" s="11"/>
      <c r="H55" s="11"/>
    </row>
    <row r="56" spans="5:8" ht="13.5">
      <c r="E56" s="11"/>
      <c r="F56" s="11"/>
      <c r="G56" s="11"/>
      <c r="H56" s="11"/>
    </row>
    <row r="57" spans="5:8" ht="13.5">
      <c r="E57" s="11"/>
      <c r="F57" s="11"/>
      <c r="G57" s="11"/>
      <c r="H57" s="11"/>
    </row>
    <row r="58" spans="5:9" ht="13.5">
      <c r="E58" s="11"/>
      <c r="F58" s="11"/>
      <c r="G58" s="11"/>
      <c r="H58" s="11"/>
      <c r="I58" s="11"/>
    </row>
    <row r="59" spans="5:8" ht="13.5">
      <c r="E59" s="11"/>
      <c r="F59" s="11"/>
      <c r="G59" s="11"/>
      <c r="H59" s="11"/>
    </row>
    <row r="60" spans="5:8" ht="13.5">
      <c r="E60" s="11"/>
      <c r="F60" s="11"/>
      <c r="G60" s="11"/>
      <c r="H60" s="11"/>
    </row>
  </sheetData>
  <sheetProtection/>
  <mergeCells count="38">
    <mergeCell ref="A8:A10"/>
    <mergeCell ref="A5:A7"/>
    <mergeCell ref="B5:B7"/>
    <mergeCell ref="H3:H4"/>
    <mergeCell ref="D3:D4"/>
    <mergeCell ref="E3:E4"/>
    <mergeCell ref="F3:F4"/>
    <mergeCell ref="B8:B10"/>
    <mergeCell ref="C8:C10"/>
    <mergeCell ref="C17:C19"/>
    <mergeCell ref="C20:C22"/>
    <mergeCell ref="C23:C25"/>
    <mergeCell ref="A2:G2"/>
    <mergeCell ref="G3:G4"/>
    <mergeCell ref="A3:C3"/>
    <mergeCell ref="C5:C7"/>
    <mergeCell ref="A11:A22"/>
    <mergeCell ref="C11:C13"/>
    <mergeCell ref="C14:C16"/>
    <mergeCell ref="C26:C28"/>
    <mergeCell ref="C29:C31"/>
    <mergeCell ref="C41:C43"/>
    <mergeCell ref="A23:A28"/>
    <mergeCell ref="B23:B28"/>
    <mergeCell ref="A29:A31"/>
    <mergeCell ref="B29:B31"/>
    <mergeCell ref="C32:C34"/>
    <mergeCell ref="C35:C37"/>
    <mergeCell ref="A1:H1"/>
    <mergeCell ref="A50:C52"/>
    <mergeCell ref="C44:C46"/>
    <mergeCell ref="C47:C49"/>
    <mergeCell ref="A41:A49"/>
    <mergeCell ref="B41:B49"/>
    <mergeCell ref="C38:C40"/>
    <mergeCell ref="A32:A40"/>
    <mergeCell ref="B32:B40"/>
    <mergeCell ref="B11:B22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perSize="9" scale="91" r:id="rId1"/>
  <headerFooter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6"/>
  <sheetViews>
    <sheetView zoomScalePageLayoutView="0" workbookViewId="0" topLeftCell="A1">
      <selection activeCell="A1" sqref="A1:H1"/>
    </sheetView>
  </sheetViews>
  <sheetFormatPr defaultColWidth="8.88671875" defaultRowHeight="13.5"/>
  <cols>
    <col min="3" max="3" width="16.88671875" style="0" customWidth="1"/>
    <col min="4" max="4" width="9.99609375" style="0" bestFit="1" customWidth="1"/>
    <col min="5" max="5" width="12.99609375" style="0" customWidth="1"/>
    <col min="6" max="7" width="10.10546875" style="0" bestFit="1" customWidth="1"/>
    <col min="8" max="8" width="12.6640625" style="0" customWidth="1"/>
    <col min="12" max="12" width="10.5546875" style="0" bestFit="1" customWidth="1"/>
    <col min="13" max="13" width="9.5546875" style="0" bestFit="1" customWidth="1"/>
    <col min="14" max="15" width="12.6640625" style="0" bestFit="1" customWidth="1"/>
    <col min="16" max="16" width="13.77734375" style="0" bestFit="1" customWidth="1"/>
  </cols>
  <sheetData>
    <row r="1" spans="1:8" ht="51" customHeight="1">
      <c r="A1" s="274" t="s">
        <v>256</v>
      </c>
      <c r="B1" s="274"/>
      <c r="C1" s="274"/>
      <c r="D1" s="274"/>
      <c r="E1" s="274"/>
      <c r="F1" s="274"/>
      <c r="G1" s="274"/>
      <c r="H1" s="274"/>
    </row>
    <row r="2" spans="1:8" ht="24" customHeight="1" thickBot="1">
      <c r="A2" s="281" t="s">
        <v>107</v>
      </c>
      <c r="B2" s="281"/>
      <c r="C2" s="281"/>
      <c r="D2" s="281"/>
      <c r="E2" s="281"/>
      <c r="F2" s="281"/>
      <c r="G2" s="281"/>
      <c r="H2" s="43"/>
    </row>
    <row r="3" spans="1:8" ht="18" customHeight="1">
      <c r="A3" s="301" t="s">
        <v>24</v>
      </c>
      <c r="B3" s="302"/>
      <c r="C3" s="302"/>
      <c r="D3" s="303" t="s">
        <v>25</v>
      </c>
      <c r="E3" s="303" t="s">
        <v>65</v>
      </c>
      <c r="F3" s="303" t="s">
        <v>57</v>
      </c>
      <c r="G3" s="303" t="s">
        <v>26</v>
      </c>
      <c r="H3" s="305" t="s">
        <v>27</v>
      </c>
    </row>
    <row r="4" spans="1:8" ht="18" customHeight="1">
      <c r="A4" s="170" t="s">
        <v>28</v>
      </c>
      <c r="B4" s="57" t="s">
        <v>29</v>
      </c>
      <c r="C4" s="57" t="s">
        <v>30</v>
      </c>
      <c r="D4" s="304"/>
      <c r="E4" s="304"/>
      <c r="F4" s="304"/>
      <c r="G4" s="304"/>
      <c r="H4" s="306"/>
    </row>
    <row r="5" spans="1:16" ht="18" customHeight="1">
      <c r="A5" s="295" t="s">
        <v>69</v>
      </c>
      <c r="B5" s="307" t="s">
        <v>75</v>
      </c>
      <c r="C5" s="289" t="s">
        <v>66</v>
      </c>
      <c r="D5" s="44" t="s">
        <v>3</v>
      </c>
      <c r="E5" s="228">
        <v>299874200</v>
      </c>
      <c r="F5" s="225">
        <v>0</v>
      </c>
      <c r="G5" s="225">
        <v>0</v>
      </c>
      <c r="H5" s="226">
        <f>SUM(E5:G5)</f>
        <v>299874200</v>
      </c>
      <c r="P5" s="220"/>
    </row>
    <row r="6" spans="1:16" ht="18" customHeight="1">
      <c r="A6" s="296"/>
      <c r="B6" s="308"/>
      <c r="C6" s="290"/>
      <c r="D6" s="55" t="s">
        <v>4</v>
      </c>
      <c r="E6" s="228">
        <v>295169580</v>
      </c>
      <c r="F6" s="227">
        <v>0</v>
      </c>
      <c r="G6" s="227">
        <v>0</v>
      </c>
      <c r="H6" s="226">
        <f aca="true" t="shared" si="0" ref="H6:H19">SUM(E6:G6)</f>
        <v>295169580</v>
      </c>
      <c r="P6" s="220"/>
    </row>
    <row r="7" spans="1:13" ht="18" customHeight="1">
      <c r="A7" s="296"/>
      <c r="B7" s="308"/>
      <c r="C7" s="291"/>
      <c r="D7" s="55" t="s">
        <v>5</v>
      </c>
      <c r="E7" s="228">
        <f>E5-E6</f>
        <v>4704620</v>
      </c>
      <c r="F7" s="227">
        <v>0</v>
      </c>
      <c r="G7" s="227">
        <v>0</v>
      </c>
      <c r="H7" s="226">
        <f t="shared" si="0"/>
        <v>4704620</v>
      </c>
      <c r="K7" s="18"/>
      <c r="L7" s="18"/>
      <c r="M7" s="18"/>
    </row>
    <row r="8" spans="1:16" ht="18" customHeight="1">
      <c r="A8" s="296"/>
      <c r="B8" s="308"/>
      <c r="C8" s="289" t="s">
        <v>31</v>
      </c>
      <c r="D8" s="55" t="s">
        <v>3</v>
      </c>
      <c r="E8" s="228">
        <v>56610000</v>
      </c>
      <c r="F8" s="227">
        <v>0</v>
      </c>
      <c r="G8" s="227">
        <v>0</v>
      </c>
      <c r="H8" s="226">
        <f t="shared" si="0"/>
        <v>56610000</v>
      </c>
      <c r="K8" s="18"/>
      <c r="L8" s="222"/>
      <c r="M8" s="18"/>
      <c r="P8" s="14"/>
    </row>
    <row r="9" spans="1:16" ht="18" customHeight="1">
      <c r="A9" s="296"/>
      <c r="B9" s="308"/>
      <c r="C9" s="290"/>
      <c r="D9" s="55" t="s">
        <v>4</v>
      </c>
      <c r="E9" s="228">
        <v>53689450</v>
      </c>
      <c r="F9" s="227">
        <v>0</v>
      </c>
      <c r="G9" s="227">
        <v>0</v>
      </c>
      <c r="H9" s="226">
        <f t="shared" si="0"/>
        <v>53689450</v>
      </c>
      <c r="K9" s="18"/>
      <c r="L9" s="223"/>
      <c r="M9" s="18"/>
      <c r="P9" s="14"/>
    </row>
    <row r="10" spans="1:16" ht="18" customHeight="1">
      <c r="A10" s="296"/>
      <c r="B10" s="308"/>
      <c r="C10" s="291"/>
      <c r="D10" s="55" t="s">
        <v>5</v>
      </c>
      <c r="E10" s="228">
        <f>E8-E9</f>
        <v>2920550</v>
      </c>
      <c r="F10" s="227">
        <v>0</v>
      </c>
      <c r="G10" s="227">
        <v>0</v>
      </c>
      <c r="H10" s="226">
        <f t="shared" si="0"/>
        <v>2920550</v>
      </c>
      <c r="K10" s="18"/>
      <c r="L10" s="18"/>
      <c r="M10" s="18"/>
      <c r="P10" s="14"/>
    </row>
    <row r="11" spans="1:16" ht="18" customHeight="1">
      <c r="A11" s="296"/>
      <c r="B11" s="308"/>
      <c r="C11" s="289" t="s">
        <v>105</v>
      </c>
      <c r="D11" s="55" t="s">
        <v>3</v>
      </c>
      <c r="E11" s="228">
        <v>28200280</v>
      </c>
      <c r="F11" s="227">
        <v>0</v>
      </c>
      <c r="G11" s="227">
        <v>0</v>
      </c>
      <c r="H11" s="226">
        <f t="shared" si="0"/>
        <v>28200280</v>
      </c>
      <c r="K11" s="18"/>
      <c r="L11" s="224"/>
      <c r="M11" s="18"/>
      <c r="P11" s="14"/>
    </row>
    <row r="12" spans="1:16" ht="18" customHeight="1">
      <c r="A12" s="296"/>
      <c r="B12" s="308"/>
      <c r="C12" s="290"/>
      <c r="D12" s="55" t="s">
        <v>4</v>
      </c>
      <c r="E12" s="228">
        <v>26491387</v>
      </c>
      <c r="F12" s="227">
        <v>0</v>
      </c>
      <c r="G12" s="227">
        <v>0</v>
      </c>
      <c r="H12" s="226">
        <f t="shared" si="0"/>
        <v>26491387</v>
      </c>
      <c r="K12" s="18"/>
      <c r="L12" s="223"/>
      <c r="M12" s="18"/>
      <c r="P12" s="14"/>
    </row>
    <row r="13" spans="1:16" ht="18" customHeight="1">
      <c r="A13" s="296"/>
      <c r="B13" s="308"/>
      <c r="C13" s="291"/>
      <c r="D13" s="55" t="s">
        <v>5</v>
      </c>
      <c r="E13" s="228">
        <f>E11-E12</f>
        <v>1708893</v>
      </c>
      <c r="F13" s="227">
        <v>0</v>
      </c>
      <c r="G13" s="227">
        <v>0</v>
      </c>
      <c r="H13" s="226">
        <f t="shared" si="0"/>
        <v>1708893</v>
      </c>
      <c r="K13" s="18"/>
      <c r="L13" s="18"/>
      <c r="M13" s="18"/>
      <c r="P13" s="14"/>
    </row>
    <row r="14" spans="1:16" ht="18" customHeight="1">
      <c r="A14" s="296"/>
      <c r="B14" s="308"/>
      <c r="C14" s="289" t="s">
        <v>99</v>
      </c>
      <c r="D14" s="55" t="s">
        <v>3</v>
      </c>
      <c r="E14" s="228">
        <v>35588420</v>
      </c>
      <c r="F14" s="227">
        <v>0</v>
      </c>
      <c r="G14" s="227">
        <v>0</v>
      </c>
      <c r="H14" s="226">
        <f t="shared" si="0"/>
        <v>35588420</v>
      </c>
      <c r="K14" s="18"/>
      <c r="L14" s="224"/>
      <c r="M14" s="18"/>
      <c r="P14" s="14"/>
    </row>
    <row r="15" spans="1:16" ht="18" customHeight="1">
      <c r="A15" s="296"/>
      <c r="B15" s="308"/>
      <c r="C15" s="290"/>
      <c r="D15" s="55" t="s">
        <v>4</v>
      </c>
      <c r="E15" s="228">
        <v>32518180</v>
      </c>
      <c r="F15" s="227">
        <v>0</v>
      </c>
      <c r="G15" s="227">
        <v>0</v>
      </c>
      <c r="H15" s="226">
        <f t="shared" si="0"/>
        <v>32518180</v>
      </c>
      <c r="K15" s="18"/>
      <c r="L15" s="223"/>
      <c r="M15" s="18"/>
      <c r="P15" s="14"/>
    </row>
    <row r="16" spans="1:8" ht="18" customHeight="1">
      <c r="A16" s="296"/>
      <c r="B16" s="308"/>
      <c r="C16" s="290"/>
      <c r="D16" s="55" t="s">
        <v>5</v>
      </c>
      <c r="E16" s="228">
        <f>E14-E15</f>
        <v>3070240</v>
      </c>
      <c r="F16" s="227">
        <v>0</v>
      </c>
      <c r="G16" s="227">
        <v>0</v>
      </c>
      <c r="H16" s="226">
        <f t="shared" si="0"/>
        <v>3070240</v>
      </c>
    </row>
    <row r="17" spans="1:8" ht="18" customHeight="1">
      <c r="A17" s="296"/>
      <c r="B17" s="308"/>
      <c r="C17" s="294" t="s">
        <v>257</v>
      </c>
      <c r="D17" s="167" t="s">
        <v>3</v>
      </c>
      <c r="E17" s="229">
        <f>E5+E8+E11+E14</f>
        <v>420272900</v>
      </c>
      <c r="F17" s="230">
        <v>0</v>
      </c>
      <c r="G17" s="230">
        <v>0</v>
      </c>
      <c r="H17" s="231">
        <f t="shared" si="0"/>
        <v>420272900</v>
      </c>
    </row>
    <row r="18" spans="1:8" ht="18" customHeight="1">
      <c r="A18" s="296"/>
      <c r="B18" s="308"/>
      <c r="C18" s="310"/>
      <c r="D18" s="167" t="s">
        <v>4</v>
      </c>
      <c r="E18" s="229">
        <f>E6+E9+E12+E15</f>
        <v>407868597</v>
      </c>
      <c r="F18" s="230">
        <v>0</v>
      </c>
      <c r="G18" s="230">
        <v>0</v>
      </c>
      <c r="H18" s="231">
        <f t="shared" si="0"/>
        <v>407868597</v>
      </c>
    </row>
    <row r="19" spans="1:8" ht="18" customHeight="1">
      <c r="A19" s="296"/>
      <c r="B19" s="309"/>
      <c r="C19" s="311"/>
      <c r="D19" s="167" t="s">
        <v>5</v>
      </c>
      <c r="E19" s="229">
        <f>E17-E18</f>
        <v>12404303</v>
      </c>
      <c r="F19" s="230">
        <v>0</v>
      </c>
      <c r="G19" s="230">
        <v>0</v>
      </c>
      <c r="H19" s="231">
        <f t="shared" si="0"/>
        <v>12404303</v>
      </c>
    </row>
    <row r="20" spans="1:8" ht="18" customHeight="1">
      <c r="A20" s="296"/>
      <c r="B20" s="288" t="s">
        <v>76</v>
      </c>
      <c r="C20" s="288" t="s">
        <v>32</v>
      </c>
      <c r="D20" s="56" t="s">
        <v>3</v>
      </c>
      <c r="E20" s="228">
        <v>600000</v>
      </c>
      <c r="F20" s="227">
        <v>0</v>
      </c>
      <c r="G20" s="227">
        <v>0</v>
      </c>
      <c r="H20" s="226">
        <f>SUM(E20:G20)</f>
        <v>600000</v>
      </c>
    </row>
    <row r="21" spans="1:8" ht="18" customHeight="1">
      <c r="A21" s="296"/>
      <c r="B21" s="288"/>
      <c r="C21" s="288"/>
      <c r="D21" s="56" t="s">
        <v>4</v>
      </c>
      <c r="E21" s="228">
        <v>600000</v>
      </c>
      <c r="F21" s="227">
        <v>0</v>
      </c>
      <c r="G21" s="227">
        <v>0</v>
      </c>
      <c r="H21" s="226">
        <f aca="true" t="shared" si="1" ref="H21:H28">SUM(E21:G21)</f>
        <v>600000</v>
      </c>
    </row>
    <row r="22" spans="1:8" ht="18" customHeight="1">
      <c r="A22" s="296"/>
      <c r="B22" s="288"/>
      <c r="C22" s="288"/>
      <c r="D22" s="56" t="s">
        <v>5</v>
      </c>
      <c r="E22" s="228">
        <f>E20-E21</f>
        <v>0</v>
      </c>
      <c r="F22" s="227">
        <v>0</v>
      </c>
      <c r="G22" s="227">
        <v>0</v>
      </c>
      <c r="H22" s="226">
        <f t="shared" si="1"/>
        <v>0</v>
      </c>
    </row>
    <row r="23" spans="1:8" ht="18" customHeight="1">
      <c r="A23" s="296"/>
      <c r="B23" s="288"/>
      <c r="C23" s="288" t="s">
        <v>33</v>
      </c>
      <c r="D23" s="56" t="s">
        <v>3</v>
      </c>
      <c r="E23" s="228">
        <v>2000000</v>
      </c>
      <c r="F23" s="227">
        <v>0</v>
      </c>
      <c r="G23" s="227">
        <v>0</v>
      </c>
      <c r="H23" s="226">
        <f t="shared" si="1"/>
        <v>2000000</v>
      </c>
    </row>
    <row r="24" spans="1:8" ht="18" customHeight="1">
      <c r="A24" s="296"/>
      <c r="B24" s="288"/>
      <c r="C24" s="288"/>
      <c r="D24" s="56" t="s">
        <v>4</v>
      </c>
      <c r="E24" s="228">
        <v>1777300</v>
      </c>
      <c r="F24" s="227">
        <v>0</v>
      </c>
      <c r="G24" s="227">
        <v>0</v>
      </c>
      <c r="H24" s="226">
        <f t="shared" si="1"/>
        <v>1777300</v>
      </c>
    </row>
    <row r="25" spans="1:8" ht="18" customHeight="1">
      <c r="A25" s="296"/>
      <c r="B25" s="288"/>
      <c r="C25" s="288"/>
      <c r="D25" s="56" t="s">
        <v>5</v>
      </c>
      <c r="E25" s="228">
        <f>E23-E24</f>
        <v>222700</v>
      </c>
      <c r="F25" s="227">
        <v>0</v>
      </c>
      <c r="G25" s="227">
        <v>0</v>
      </c>
      <c r="H25" s="226">
        <f t="shared" si="1"/>
        <v>222700</v>
      </c>
    </row>
    <row r="26" spans="1:8" ht="18" customHeight="1">
      <c r="A26" s="296"/>
      <c r="B26" s="288"/>
      <c r="C26" s="293" t="s">
        <v>258</v>
      </c>
      <c r="D26" s="167" t="s">
        <v>3</v>
      </c>
      <c r="E26" s="229">
        <f>E20+E23</f>
        <v>2600000</v>
      </c>
      <c r="F26" s="230">
        <v>0</v>
      </c>
      <c r="G26" s="230">
        <v>0</v>
      </c>
      <c r="H26" s="231">
        <f t="shared" si="1"/>
        <v>2600000</v>
      </c>
    </row>
    <row r="27" spans="1:8" ht="18" customHeight="1">
      <c r="A27" s="296"/>
      <c r="B27" s="288"/>
      <c r="C27" s="293"/>
      <c r="D27" s="167" t="s">
        <v>4</v>
      </c>
      <c r="E27" s="229">
        <f>E21+E24</f>
        <v>2377300</v>
      </c>
      <c r="F27" s="230">
        <v>0</v>
      </c>
      <c r="G27" s="230">
        <v>0</v>
      </c>
      <c r="H27" s="231">
        <f t="shared" si="1"/>
        <v>2377300</v>
      </c>
    </row>
    <row r="28" spans="1:16" ht="18" customHeight="1">
      <c r="A28" s="296"/>
      <c r="B28" s="292"/>
      <c r="C28" s="294"/>
      <c r="D28" s="168" t="s">
        <v>5</v>
      </c>
      <c r="E28" s="233">
        <f>E26-E27</f>
        <v>222700</v>
      </c>
      <c r="F28" s="234">
        <v>0</v>
      </c>
      <c r="G28" s="234">
        <v>0</v>
      </c>
      <c r="H28" s="235">
        <f t="shared" si="1"/>
        <v>222700</v>
      </c>
      <c r="K28" s="18"/>
      <c r="L28" s="18"/>
      <c r="M28" s="18"/>
      <c r="N28" s="18"/>
      <c r="O28" s="18"/>
      <c r="P28" s="18"/>
    </row>
    <row r="29" spans="1:16" ht="18" customHeight="1">
      <c r="A29" s="296"/>
      <c r="B29" s="288" t="s">
        <v>77</v>
      </c>
      <c r="C29" s="288" t="s">
        <v>67</v>
      </c>
      <c r="D29" s="54" t="s">
        <v>3</v>
      </c>
      <c r="E29" s="238">
        <v>160000</v>
      </c>
      <c r="F29" s="236">
        <v>0</v>
      </c>
      <c r="G29" s="236">
        <v>0</v>
      </c>
      <c r="H29" s="237">
        <f>SUM(E29:G29)</f>
        <v>160000</v>
      </c>
      <c r="K29" s="18"/>
      <c r="L29" s="18"/>
      <c r="M29" s="18"/>
      <c r="N29" s="18"/>
      <c r="O29" s="18"/>
      <c r="P29" s="18"/>
    </row>
    <row r="30" spans="1:16" ht="18" customHeight="1">
      <c r="A30" s="296"/>
      <c r="B30" s="288"/>
      <c r="C30" s="288"/>
      <c r="D30" s="54" t="s">
        <v>4</v>
      </c>
      <c r="E30" s="238">
        <v>112040</v>
      </c>
      <c r="F30" s="236">
        <v>0</v>
      </c>
      <c r="G30" s="236">
        <v>0</v>
      </c>
      <c r="H30" s="237">
        <f aca="true" t="shared" si="2" ref="H30:H49">SUM(E30:G30)</f>
        <v>112040</v>
      </c>
      <c r="K30" s="18"/>
      <c r="L30" s="93"/>
      <c r="M30" s="18"/>
      <c r="N30" s="18"/>
      <c r="O30" s="18"/>
      <c r="P30" s="18"/>
    </row>
    <row r="31" spans="1:16" ht="18" customHeight="1">
      <c r="A31" s="296"/>
      <c r="B31" s="288"/>
      <c r="C31" s="288"/>
      <c r="D31" s="54" t="s">
        <v>5</v>
      </c>
      <c r="E31" s="238">
        <f>E29-E30</f>
        <v>47960</v>
      </c>
      <c r="F31" s="236">
        <v>0</v>
      </c>
      <c r="G31" s="236">
        <v>0</v>
      </c>
      <c r="H31" s="237">
        <f t="shared" si="2"/>
        <v>47960</v>
      </c>
      <c r="K31" s="18"/>
      <c r="L31" s="18"/>
      <c r="M31" s="18"/>
      <c r="N31" s="18"/>
      <c r="O31" s="18"/>
      <c r="P31" s="18"/>
    </row>
    <row r="32" spans="1:16" ht="18" customHeight="1">
      <c r="A32" s="296"/>
      <c r="B32" s="288"/>
      <c r="C32" s="288" t="s">
        <v>104</v>
      </c>
      <c r="D32" s="54" t="s">
        <v>3</v>
      </c>
      <c r="E32" s="238">
        <v>13974400</v>
      </c>
      <c r="F32" s="236">
        <v>0</v>
      </c>
      <c r="G32" s="236">
        <v>0</v>
      </c>
      <c r="H32" s="237">
        <f t="shared" si="2"/>
        <v>13974400</v>
      </c>
      <c r="K32" s="18"/>
      <c r="L32" s="34"/>
      <c r="M32" s="18"/>
      <c r="N32" s="21"/>
      <c r="O32" s="18"/>
      <c r="P32" s="18"/>
    </row>
    <row r="33" spans="1:16" ht="18" customHeight="1">
      <c r="A33" s="296"/>
      <c r="B33" s="288"/>
      <c r="C33" s="288"/>
      <c r="D33" s="54" t="s">
        <v>4</v>
      </c>
      <c r="E33" s="238">
        <v>13969143</v>
      </c>
      <c r="F33" s="236">
        <v>0</v>
      </c>
      <c r="G33" s="236">
        <v>0</v>
      </c>
      <c r="H33" s="237">
        <f t="shared" si="2"/>
        <v>13969143</v>
      </c>
      <c r="K33" s="18"/>
      <c r="L33" s="35"/>
      <c r="M33" s="18"/>
      <c r="N33" s="21"/>
      <c r="O33" s="18"/>
      <c r="P33" s="18"/>
    </row>
    <row r="34" spans="1:16" ht="18" customHeight="1">
      <c r="A34" s="296"/>
      <c r="B34" s="288"/>
      <c r="C34" s="288"/>
      <c r="D34" s="54" t="s">
        <v>5</v>
      </c>
      <c r="E34" s="238">
        <f>E32-E33</f>
        <v>5257</v>
      </c>
      <c r="F34" s="236">
        <v>0</v>
      </c>
      <c r="G34" s="236">
        <v>0</v>
      </c>
      <c r="H34" s="237">
        <f t="shared" si="2"/>
        <v>5257</v>
      </c>
      <c r="K34" s="18"/>
      <c r="L34" s="18"/>
      <c r="M34" s="18"/>
      <c r="N34" s="18"/>
      <c r="O34" s="18"/>
      <c r="P34" s="18"/>
    </row>
    <row r="35" spans="1:16" ht="18" customHeight="1">
      <c r="A35" s="296"/>
      <c r="B35" s="288"/>
      <c r="C35" s="288" t="s">
        <v>34</v>
      </c>
      <c r="D35" s="54" t="s">
        <v>3</v>
      </c>
      <c r="E35" s="238">
        <v>12390600</v>
      </c>
      <c r="F35" s="236">
        <v>0</v>
      </c>
      <c r="G35" s="236">
        <v>0</v>
      </c>
      <c r="H35" s="237">
        <f t="shared" si="2"/>
        <v>12390600</v>
      </c>
      <c r="K35" s="18"/>
      <c r="L35" s="34"/>
      <c r="M35" s="18"/>
      <c r="N35" s="18"/>
      <c r="O35" s="21"/>
      <c r="P35" s="18"/>
    </row>
    <row r="36" spans="1:16" ht="18" customHeight="1">
      <c r="A36" s="296"/>
      <c r="B36" s="288"/>
      <c r="C36" s="288"/>
      <c r="D36" s="54" t="s">
        <v>4</v>
      </c>
      <c r="E36" s="238">
        <v>12155630</v>
      </c>
      <c r="F36" s="236">
        <v>0</v>
      </c>
      <c r="G36" s="236">
        <v>0</v>
      </c>
      <c r="H36" s="237">
        <f t="shared" si="2"/>
        <v>12155630</v>
      </c>
      <c r="K36" s="18"/>
      <c r="L36" s="35"/>
      <c r="M36" s="18"/>
      <c r="N36" s="18"/>
      <c r="O36" s="21"/>
      <c r="P36" s="18"/>
    </row>
    <row r="37" spans="1:16" ht="18" customHeight="1">
      <c r="A37" s="296"/>
      <c r="B37" s="288"/>
      <c r="C37" s="288"/>
      <c r="D37" s="54" t="s">
        <v>5</v>
      </c>
      <c r="E37" s="238">
        <f>E35-E36</f>
        <v>234970</v>
      </c>
      <c r="F37" s="236">
        <v>0</v>
      </c>
      <c r="G37" s="236">
        <v>0</v>
      </c>
      <c r="H37" s="237">
        <f t="shared" si="2"/>
        <v>234970</v>
      </c>
      <c r="K37" s="18"/>
      <c r="L37" s="18"/>
      <c r="M37" s="18"/>
      <c r="N37" s="18"/>
      <c r="O37" s="18"/>
      <c r="P37" s="18"/>
    </row>
    <row r="38" spans="1:16" ht="18" customHeight="1">
      <c r="A38" s="296"/>
      <c r="B38" s="288"/>
      <c r="C38" s="288" t="s">
        <v>35</v>
      </c>
      <c r="D38" s="54" t="s">
        <v>3</v>
      </c>
      <c r="E38" s="238">
        <v>3868600</v>
      </c>
      <c r="F38" s="236">
        <v>0</v>
      </c>
      <c r="G38" s="236">
        <v>0</v>
      </c>
      <c r="H38" s="237">
        <f t="shared" si="2"/>
        <v>3868600</v>
      </c>
      <c r="K38" s="18"/>
      <c r="L38" s="34"/>
      <c r="M38" s="18"/>
      <c r="N38" s="21"/>
      <c r="O38" s="18"/>
      <c r="P38" s="18"/>
    </row>
    <row r="39" spans="1:16" ht="18" customHeight="1">
      <c r="A39" s="296"/>
      <c r="B39" s="288"/>
      <c r="C39" s="288"/>
      <c r="D39" s="54" t="s">
        <v>4</v>
      </c>
      <c r="E39" s="238">
        <v>3292045</v>
      </c>
      <c r="F39" s="236">
        <v>0</v>
      </c>
      <c r="G39" s="236">
        <v>0</v>
      </c>
      <c r="H39" s="237">
        <f t="shared" si="2"/>
        <v>3292045</v>
      </c>
      <c r="K39" s="18"/>
      <c r="L39" s="35"/>
      <c r="M39" s="18"/>
      <c r="N39" s="21"/>
      <c r="O39" s="18"/>
      <c r="P39" s="18"/>
    </row>
    <row r="40" spans="1:16" ht="18" customHeight="1">
      <c r="A40" s="296"/>
      <c r="B40" s="288"/>
      <c r="C40" s="288"/>
      <c r="D40" s="54" t="s">
        <v>5</v>
      </c>
      <c r="E40" s="238">
        <f>E38-E39</f>
        <v>576555</v>
      </c>
      <c r="F40" s="236">
        <v>0</v>
      </c>
      <c r="G40" s="236">
        <v>0</v>
      </c>
      <c r="H40" s="237">
        <f t="shared" si="2"/>
        <v>576555</v>
      </c>
      <c r="K40" s="18"/>
      <c r="L40" s="18"/>
      <c r="M40" s="18"/>
      <c r="N40" s="18"/>
      <c r="O40" s="18"/>
      <c r="P40" s="18"/>
    </row>
    <row r="41" spans="1:16" ht="18" customHeight="1">
      <c r="A41" s="296"/>
      <c r="B41" s="288"/>
      <c r="C41" s="288" t="s">
        <v>96</v>
      </c>
      <c r="D41" s="54" t="s">
        <v>3</v>
      </c>
      <c r="E41" s="238">
        <v>800000</v>
      </c>
      <c r="F41" s="236">
        <v>0</v>
      </c>
      <c r="G41" s="236">
        <v>0</v>
      </c>
      <c r="H41" s="237">
        <f t="shared" si="2"/>
        <v>800000</v>
      </c>
      <c r="K41" s="18"/>
      <c r="L41" s="18"/>
      <c r="M41" s="18"/>
      <c r="N41" s="18"/>
      <c r="O41" s="18"/>
      <c r="P41" s="18"/>
    </row>
    <row r="42" spans="1:8" ht="18" customHeight="1">
      <c r="A42" s="296"/>
      <c r="B42" s="288"/>
      <c r="C42" s="288"/>
      <c r="D42" s="54" t="s">
        <v>4</v>
      </c>
      <c r="E42" s="238">
        <v>715000</v>
      </c>
      <c r="F42" s="236">
        <v>0</v>
      </c>
      <c r="G42" s="236">
        <v>0</v>
      </c>
      <c r="H42" s="237">
        <f t="shared" si="2"/>
        <v>715000</v>
      </c>
    </row>
    <row r="43" spans="1:8" ht="18" customHeight="1">
      <c r="A43" s="296"/>
      <c r="B43" s="288"/>
      <c r="C43" s="288"/>
      <c r="D43" s="54" t="s">
        <v>5</v>
      </c>
      <c r="E43" s="238">
        <f>E41-E42</f>
        <v>85000</v>
      </c>
      <c r="F43" s="236">
        <v>0</v>
      </c>
      <c r="G43" s="236">
        <v>0</v>
      </c>
      <c r="H43" s="237">
        <f t="shared" si="2"/>
        <v>85000</v>
      </c>
    </row>
    <row r="44" spans="1:8" ht="18" customHeight="1">
      <c r="A44" s="296"/>
      <c r="B44" s="288"/>
      <c r="C44" s="288" t="s">
        <v>68</v>
      </c>
      <c r="D44" s="54" t="s">
        <v>3</v>
      </c>
      <c r="E44" s="238">
        <v>700000</v>
      </c>
      <c r="F44" s="236">
        <v>0</v>
      </c>
      <c r="G44" s="236">
        <v>0</v>
      </c>
      <c r="H44" s="237">
        <f t="shared" si="2"/>
        <v>700000</v>
      </c>
    </row>
    <row r="45" spans="1:8" ht="18" customHeight="1">
      <c r="A45" s="296"/>
      <c r="B45" s="288"/>
      <c r="C45" s="288"/>
      <c r="D45" s="54" t="s">
        <v>4</v>
      </c>
      <c r="E45" s="238">
        <v>700000</v>
      </c>
      <c r="F45" s="236">
        <v>0</v>
      </c>
      <c r="G45" s="236">
        <v>0</v>
      </c>
      <c r="H45" s="237">
        <f t="shared" si="2"/>
        <v>700000</v>
      </c>
    </row>
    <row r="46" spans="1:8" ht="18" customHeight="1">
      <c r="A46" s="296"/>
      <c r="B46" s="288"/>
      <c r="C46" s="288"/>
      <c r="D46" s="54" t="s">
        <v>5</v>
      </c>
      <c r="E46" s="238">
        <f>E44-E45</f>
        <v>0</v>
      </c>
      <c r="F46" s="236">
        <v>0</v>
      </c>
      <c r="G46" s="236">
        <v>0</v>
      </c>
      <c r="H46" s="237">
        <f t="shared" si="2"/>
        <v>0</v>
      </c>
    </row>
    <row r="47" spans="1:8" ht="18" customHeight="1">
      <c r="A47" s="296"/>
      <c r="B47" s="288"/>
      <c r="C47" s="293" t="s">
        <v>259</v>
      </c>
      <c r="D47" s="167" t="s">
        <v>3</v>
      </c>
      <c r="E47" s="239">
        <f>E29+E32+E35+E38+E41+E44</f>
        <v>31893600</v>
      </c>
      <c r="F47" s="240">
        <v>0</v>
      </c>
      <c r="G47" s="240">
        <v>0</v>
      </c>
      <c r="H47" s="241">
        <f t="shared" si="2"/>
        <v>31893600</v>
      </c>
    </row>
    <row r="48" spans="1:8" ht="18" customHeight="1">
      <c r="A48" s="296"/>
      <c r="B48" s="288"/>
      <c r="C48" s="293"/>
      <c r="D48" s="167" t="s">
        <v>4</v>
      </c>
      <c r="E48" s="239">
        <f>E30+E33+E36+E39+E42+E45</f>
        <v>30943858</v>
      </c>
      <c r="F48" s="240">
        <v>0</v>
      </c>
      <c r="G48" s="240">
        <v>0</v>
      </c>
      <c r="H48" s="241">
        <f t="shared" si="2"/>
        <v>30943858</v>
      </c>
    </row>
    <row r="49" spans="1:8" ht="18" customHeight="1">
      <c r="A49" s="297"/>
      <c r="B49" s="288"/>
      <c r="C49" s="293"/>
      <c r="D49" s="168" t="s">
        <v>5</v>
      </c>
      <c r="E49" s="239">
        <f>E47-E48</f>
        <v>949742</v>
      </c>
      <c r="F49" s="240">
        <v>0</v>
      </c>
      <c r="G49" s="240">
        <v>0</v>
      </c>
      <c r="H49" s="241">
        <f t="shared" si="2"/>
        <v>949742</v>
      </c>
    </row>
    <row r="50" spans="1:8" ht="18" customHeight="1">
      <c r="A50" s="287" t="s">
        <v>70</v>
      </c>
      <c r="B50" s="288" t="s">
        <v>36</v>
      </c>
      <c r="C50" s="288" t="s">
        <v>36</v>
      </c>
      <c r="D50" s="54" t="s">
        <v>3</v>
      </c>
      <c r="E50" s="238">
        <v>0</v>
      </c>
      <c r="F50" s="236">
        <v>0</v>
      </c>
      <c r="G50" s="236">
        <v>0</v>
      </c>
      <c r="H50" s="237">
        <f>SUM(E50:G50)</f>
        <v>0</v>
      </c>
    </row>
    <row r="51" spans="1:8" ht="18" customHeight="1">
      <c r="A51" s="287"/>
      <c r="B51" s="288"/>
      <c r="C51" s="288"/>
      <c r="D51" s="54" t="s">
        <v>4</v>
      </c>
      <c r="E51" s="238">
        <v>0</v>
      </c>
      <c r="F51" s="236">
        <v>0</v>
      </c>
      <c r="G51" s="236">
        <v>0</v>
      </c>
      <c r="H51" s="237">
        <f aca="true" t="shared" si="3" ref="H51:H58">SUM(E51:G51)</f>
        <v>0</v>
      </c>
    </row>
    <row r="52" spans="1:8" ht="18" customHeight="1">
      <c r="A52" s="287"/>
      <c r="B52" s="288"/>
      <c r="C52" s="288"/>
      <c r="D52" s="54" t="s">
        <v>5</v>
      </c>
      <c r="E52" s="238">
        <v>0</v>
      </c>
      <c r="F52" s="236">
        <v>0</v>
      </c>
      <c r="G52" s="236">
        <v>0</v>
      </c>
      <c r="H52" s="237">
        <f t="shared" si="3"/>
        <v>0</v>
      </c>
    </row>
    <row r="53" spans="1:8" ht="18" customHeight="1">
      <c r="A53" s="287"/>
      <c r="B53" s="288"/>
      <c r="C53" s="288" t="s">
        <v>37</v>
      </c>
      <c r="D53" s="54" t="s">
        <v>3</v>
      </c>
      <c r="E53" s="238">
        <v>500000</v>
      </c>
      <c r="F53" s="236">
        <v>0</v>
      </c>
      <c r="G53" s="236">
        <v>0</v>
      </c>
      <c r="H53" s="237">
        <v>500000</v>
      </c>
    </row>
    <row r="54" spans="1:8" ht="18" customHeight="1">
      <c r="A54" s="287"/>
      <c r="B54" s="288"/>
      <c r="C54" s="288"/>
      <c r="D54" s="54" t="s">
        <v>4</v>
      </c>
      <c r="E54" s="238">
        <v>464000</v>
      </c>
      <c r="F54" s="236">
        <v>0</v>
      </c>
      <c r="G54" s="236">
        <v>0</v>
      </c>
      <c r="H54" s="237">
        <f t="shared" si="3"/>
        <v>464000</v>
      </c>
    </row>
    <row r="55" spans="1:8" ht="18" customHeight="1">
      <c r="A55" s="287"/>
      <c r="B55" s="288"/>
      <c r="C55" s="288"/>
      <c r="D55" s="54" t="s">
        <v>5</v>
      </c>
      <c r="E55" s="238">
        <v>0</v>
      </c>
      <c r="F55" s="236">
        <v>0</v>
      </c>
      <c r="G55" s="236">
        <v>0</v>
      </c>
      <c r="H55" s="237">
        <f t="shared" si="3"/>
        <v>0</v>
      </c>
    </row>
    <row r="56" spans="1:8" ht="18" customHeight="1">
      <c r="A56" s="287"/>
      <c r="B56" s="288"/>
      <c r="C56" s="288" t="s">
        <v>110</v>
      </c>
      <c r="D56" s="54" t="s">
        <v>3</v>
      </c>
      <c r="E56" s="238">
        <v>0</v>
      </c>
      <c r="F56" s="236">
        <v>0</v>
      </c>
      <c r="G56" s="236">
        <v>0</v>
      </c>
      <c r="H56" s="237">
        <f t="shared" si="3"/>
        <v>0</v>
      </c>
    </row>
    <row r="57" spans="1:8" ht="18" customHeight="1">
      <c r="A57" s="287"/>
      <c r="B57" s="288"/>
      <c r="C57" s="288"/>
      <c r="D57" s="54" t="s">
        <v>4</v>
      </c>
      <c r="E57" s="238">
        <v>0</v>
      </c>
      <c r="F57" s="236">
        <v>0</v>
      </c>
      <c r="G57" s="236">
        <v>0</v>
      </c>
      <c r="H57" s="237">
        <f t="shared" si="3"/>
        <v>0</v>
      </c>
    </row>
    <row r="58" spans="1:8" ht="18" customHeight="1">
      <c r="A58" s="287"/>
      <c r="B58" s="288"/>
      <c r="C58" s="288"/>
      <c r="D58" s="54" t="s">
        <v>5</v>
      </c>
      <c r="E58" s="236"/>
      <c r="F58" s="236">
        <v>0</v>
      </c>
      <c r="G58" s="236">
        <v>0</v>
      </c>
      <c r="H58" s="237">
        <f t="shared" si="3"/>
        <v>0</v>
      </c>
    </row>
    <row r="59" spans="1:8" ht="18" customHeight="1">
      <c r="A59" s="287"/>
      <c r="B59" s="288"/>
      <c r="C59" s="293" t="s">
        <v>260</v>
      </c>
      <c r="D59" s="167" t="s">
        <v>3</v>
      </c>
      <c r="E59" s="242">
        <f>E50+E53+E56</f>
        <v>500000</v>
      </c>
      <c r="F59" s="242">
        <v>0</v>
      </c>
      <c r="G59" s="242">
        <v>0</v>
      </c>
      <c r="H59" s="243">
        <f>H50+H53+H56</f>
        <v>500000</v>
      </c>
    </row>
    <row r="60" spans="1:8" ht="18" customHeight="1">
      <c r="A60" s="287"/>
      <c r="B60" s="288"/>
      <c r="C60" s="293"/>
      <c r="D60" s="167" t="s">
        <v>4</v>
      </c>
      <c r="E60" s="242">
        <f>E51+E54+E57</f>
        <v>464000</v>
      </c>
      <c r="F60" s="242">
        <v>0</v>
      </c>
      <c r="G60" s="242">
        <v>0</v>
      </c>
      <c r="H60" s="243">
        <f>H51+H54+H57</f>
        <v>464000</v>
      </c>
    </row>
    <row r="61" spans="1:8" ht="18" customHeight="1">
      <c r="A61" s="287"/>
      <c r="B61" s="288"/>
      <c r="C61" s="293"/>
      <c r="D61" s="168" t="s">
        <v>5</v>
      </c>
      <c r="E61" s="242">
        <f>E59-E60</f>
        <v>36000</v>
      </c>
      <c r="F61" s="242">
        <v>0</v>
      </c>
      <c r="G61" s="242">
        <v>0</v>
      </c>
      <c r="H61" s="243">
        <f>H59-H60</f>
        <v>36000</v>
      </c>
    </row>
    <row r="62" spans="1:8" ht="18" customHeight="1">
      <c r="A62" s="312" t="s">
        <v>84</v>
      </c>
      <c r="B62" s="290" t="s">
        <v>84</v>
      </c>
      <c r="C62" s="290" t="s">
        <v>194</v>
      </c>
      <c r="D62" s="166" t="s">
        <v>3</v>
      </c>
      <c r="E62" s="238">
        <v>10720000</v>
      </c>
      <c r="F62" s="227">
        <v>0</v>
      </c>
      <c r="G62" s="227">
        <v>0</v>
      </c>
      <c r="H62" s="245">
        <f>SUM(E62:G62)</f>
        <v>10720000</v>
      </c>
    </row>
    <row r="63" spans="1:8" ht="18" customHeight="1">
      <c r="A63" s="312"/>
      <c r="B63" s="290"/>
      <c r="C63" s="290"/>
      <c r="D63" s="55" t="s">
        <v>4</v>
      </c>
      <c r="E63" s="238">
        <v>10720000</v>
      </c>
      <c r="F63" s="227">
        <v>0</v>
      </c>
      <c r="G63" s="227">
        <v>0</v>
      </c>
      <c r="H63" s="245">
        <f aca="true" t="shared" si="4" ref="H63:H103">SUM(E63:G63)</f>
        <v>10720000</v>
      </c>
    </row>
    <row r="64" spans="1:8" ht="18" customHeight="1">
      <c r="A64" s="312"/>
      <c r="B64" s="290"/>
      <c r="C64" s="291"/>
      <c r="D64" s="55" t="s">
        <v>5</v>
      </c>
      <c r="E64" s="227">
        <f>E62-E63</f>
        <v>0</v>
      </c>
      <c r="F64" s="227">
        <v>0</v>
      </c>
      <c r="G64" s="227">
        <v>0</v>
      </c>
      <c r="H64" s="245">
        <f t="shared" si="4"/>
        <v>0</v>
      </c>
    </row>
    <row r="65" spans="1:8" ht="18" customHeight="1">
      <c r="A65" s="312"/>
      <c r="B65" s="290"/>
      <c r="C65" s="289" t="s">
        <v>196</v>
      </c>
      <c r="D65" s="55" t="s">
        <v>3</v>
      </c>
      <c r="E65" s="238">
        <v>4276000</v>
      </c>
      <c r="F65" s="227">
        <v>0</v>
      </c>
      <c r="G65" s="227">
        <v>0</v>
      </c>
      <c r="H65" s="245">
        <f t="shared" si="4"/>
        <v>4276000</v>
      </c>
    </row>
    <row r="66" spans="1:8" ht="18" customHeight="1">
      <c r="A66" s="312"/>
      <c r="B66" s="290"/>
      <c r="C66" s="290"/>
      <c r="D66" s="55" t="s">
        <v>4</v>
      </c>
      <c r="E66" s="238">
        <v>4276000</v>
      </c>
      <c r="F66" s="227">
        <v>0</v>
      </c>
      <c r="G66" s="227">
        <v>0</v>
      </c>
      <c r="H66" s="245">
        <f t="shared" si="4"/>
        <v>4276000</v>
      </c>
    </row>
    <row r="67" spans="1:8" ht="18" customHeight="1">
      <c r="A67" s="312"/>
      <c r="B67" s="290"/>
      <c r="C67" s="291"/>
      <c r="D67" s="55" t="s">
        <v>5</v>
      </c>
      <c r="E67" s="227">
        <f>E65-E66</f>
        <v>0</v>
      </c>
      <c r="F67" s="227">
        <v>0</v>
      </c>
      <c r="G67" s="227">
        <v>0</v>
      </c>
      <c r="H67" s="245">
        <f t="shared" si="4"/>
        <v>0</v>
      </c>
    </row>
    <row r="68" spans="1:8" ht="18" customHeight="1">
      <c r="A68" s="312"/>
      <c r="B68" s="290"/>
      <c r="C68" s="289" t="s">
        <v>200</v>
      </c>
      <c r="D68" s="55" t="s">
        <v>3</v>
      </c>
      <c r="E68" s="238">
        <v>5000000</v>
      </c>
      <c r="F68" s="227">
        <v>0</v>
      </c>
      <c r="G68" s="227">
        <v>0</v>
      </c>
      <c r="H68" s="245">
        <f t="shared" si="4"/>
        <v>5000000</v>
      </c>
    </row>
    <row r="69" spans="1:8" ht="18" customHeight="1">
      <c r="A69" s="312"/>
      <c r="B69" s="290"/>
      <c r="C69" s="290"/>
      <c r="D69" s="55" t="s">
        <v>4</v>
      </c>
      <c r="E69" s="238">
        <v>5000000</v>
      </c>
      <c r="F69" s="227">
        <v>0</v>
      </c>
      <c r="G69" s="227">
        <v>0</v>
      </c>
      <c r="H69" s="245">
        <f t="shared" si="4"/>
        <v>5000000</v>
      </c>
    </row>
    <row r="70" spans="1:8" ht="18" customHeight="1">
      <c r="A70" s="312"/>
      <c r="B70" s="290"/>
      <c r="C70" s="291"/>
      <c r="D70" s="55" t="s">
        <v>5</v>
      </c>
      <c r="E70" s="227">
        <f>E68-E69</f>
        <v>0</v>
      </c>
      <c r="F70" s="227">
        <v>0</v>
      </c>
      <c r="G70" s="227">
        <v>0</v>
      </c>
      <c r="H70" s="245">
        <f t="shared" si="4"/>
        <v>0</v>
      </c>
    </row>
    <row r="71" spans="1:8" ht="18" customHeight="1">
      <c r="A71" s="312"/>
      <c r="B71" s="290"/>
      <c r="C71" s="289" t="s">
        <v>198</v>
      </c>
      <c r="D71" s="55" t="s">
        <v>3</v>
      </c>
      <c r="E71" s="238">
        <v>20175000</v>
      </c>
      <c r="F71" s="227">
        <v>0</v>
      </c>
      <c r="G71" s="227">
        <v>0</v>
      </c>
      <c r="H71" s="245">
        <f t="shared" si="4"/>
        <v>20175000</v>
      </c>
    </row>
    <row r="72" spans="1:8" ht="18" customHeight="1">
      <c r="A72" s="312"/>
      <c r="B72" s="290"/>
      <c r="C72" s="290"/>
      <c r="D72" s="55" t="s">
        <v>4</v>
      </c>
      <c r="E72" s="238">
        <v>20175000</v>
      </c>
      <c r="F72" s="227">
        <v>0</v>
      </c>
      <c r="G72" s="227">
        <v>0</v>
      </c>
      <c r="H72" s="245">
        <f t="shared" si="4"/>
        <v>20175000</v>
      </c>
    </row>
    <row r="73" spans="1:8" ht="18" customHeight="1">
      <c r="A73" s="312"/>
      <c r="B73" s="290"/>
      <c r="C73" s="291"/>
      <c r="D73" s="55" t="s">
        <v>5</v>
      </c>
      <c r="E73" s="227">
        <f>E71-E72</f>
        <v>0</v>
      </c>
      <c r="F73" s="227">
        <v>0</v>
      </c>
      <c r="G73" s="227">
        <v>0</v>
      </c>
      <c r="H73" s="245">
        <f t="shared" si="4"/>
        <v>0</v>
      </c>
    </row>
    <row r="74" spans="1:8" ht="18" customHeight="1">
      <c r="A74" s="312"/>
      <c r="B74" s="290"/>
      <c r="C74" s="289" t="s">
        <v>253</v>
      </c>
      <c r="D74" s="55" t="s">
        <v>3</v>
      </c>
      <c r="E74" s="244"/>
      <c r="F74" s="227">
        <v>23965000</v>
      </c>
      <c r="G74" s="227">
        <v>0</v>
      </c>
      <c r="H74" s="245">
        <f t="shared" si="4"/>
        <v>23965000</v>
      </c>
    </row>
    <row r="75" spans="1:8" ht="18" customHeight="1">
      <c r="A75" s="312"/>
      <c r="B75" s="290"/>
      <c r="C75" s="290"/>
      <c r="D75" s="55" t="s">
        <v>4</v>
      </c>
      <c r="E75" s="232"/>
      <c r="F75" s="227">
        <v>23432910</v>
      </c>
      <c r="G75" s="227">
        <v>0</v>
      </c>
      <c r="H75" s="245">
        <f t="shared" si="4"/>
        <v>23432910</v>
      </c>
    </row>
    <row r="76" spans="1:8" ht="18" customHeight="1">
      <c r="A76" s="312"/>
      <c r="B76" s="290"/>
      <c r="C76" s="291"/>
      <c r="D76" s="55" t="s">
        <v>5</v>
      </c>
      <c r="E76" s="227"/>
      <c r="F76" s="227">
        <f>F74-F75</f>
        <v>532090</v>
      </c>
      <c r="G76" s="227">
        <v>0</v>
      </c>
      <c r="H76" s="245">
        <f t="shared" si="4"/>
        <v>532090</v>
      </c>
    </row>
    <row r="77" spans="1:8" ht="18" customHeight="1">
      <c r="A77" s="312"/>
      <c r="B77" s="290"/>
      <c r="C77" s="289" t="s">
        <v>251</v>
      </c>
      <c r="D77" s="55" t="s">
        <v>3</v>
      </c>
      <c r="E77" s="238">
        <v>1600000</v>
      </c>
      <c r="F77" s="227">
        <v>0</v>
      </c>
      <c r="G77" s="227">
        <v>0</v>
      </c>
      <c r="H77" s="245">
        <f t="shared" si="4"/>
        <v>1600000</v>
      </c>
    </row>
    <row r="78" spans="1:8" ht="18" customHeight="1">
      <c r="A78" s="312"/>
      <c r="B78" s="290"/>
      <c r="C78" s="290"/>
      <c r="D78" s="55" t="s">
        <v>4</v>
      </c>
      <c r="E78" s="238">
        <v>1600000</v>
      </c>
      <c r="F78" s="227">
        <v>0</v>
      </c>
      <c r="G78" s="227">
        <v>0</v>
      </c>
      <c r="H78" s="245">
        <f t="shared" si="4"/>
        <v>1600000</v>
      </c>
    </row>
    <row r="79" spans="1:8" ht="18" customHeight="1">
      <c r="A79" s="312"/>
      <c r="B79" s="290"/>
      <c r="C79" s="291"/>
      <c r="D79" s="55" t="s">
        <v>5</v>
      </c>
      <c r="E79" s="227">
        <f>E77-E78</f>
        <v>0</v>
      </c>
      <c r="F79" s="227">
        <v>0</v>
      </c>
      <c r="G79" s="227">
        <v>0</v>
      </c>
      <c r="H79" s="245">
        <f t="shared" si="4"/>
        <v>0</v>
      </c>
    </row>
    <row r="80" spans="1:8" ht="18" customHeight="1">
      <c r="A80" s="312"/>
      <c r="B80" s="290"/>
      <c r="C80" s="289" t="s">
        <v>252</v>
      </c>
      <c r="D80" s="55" t="s">
        <v>3</v>
      </c>
      <c r="E80" s="238">
        <v>106200000</v>
      </c>
      <c r="F80" s="227">
        <v>0</v>
      </c>
      <c r="G80" s="227">
        <v>0</v>
      </c>
      <c r="H80" s="245">
        <f t="shared" si="4"/>
        <v>106200000</v>
      </c>
    </row>
    <row r="81" spans="1:8" ht="18" customHeight="1">
      <c r="A81" s="312"/>
      <c r="B81" s="290"/>
      <c r="C81" s="290"/>
      <c r="D81" s="55" t="s">
        <v>4</v>
      </c>
      <c r="E81" s="238">
        <v>106200000</v>
      </c>
      <c r="F81" s="227">
        <v>0</v>
      </c>
      <c r="G81" s="227">
        <v>0</v>
      </c>
      <c r="H81" s="245">
        <f t="shared" si="4"/>
        <v>106200000</v>
      </c>
    </row>
    <row r="82" spans="1:8" ht="18" customHeight="1">
      <c r="A82" s="312"/>
      <c r="B82" s="290"/>
      <c r="C82" s="291"/>
      <c r="D82" s="55" t="s">
        <v>5</v>
      </c>
      <c r="E82" s="227">
        <f>E80-E81</f>
        <v>0</v>
      </c>
      <c r="F82" s="227">
        <v>0</v>
      </c>
      <c r="G82" s="227">
        <v>0</v>
      </c>
      <c r="H82" s="245">
        <f t="shared" si="4"/>
        <v>0</v>
      </c>
    </row>
    <row r="83" spans="1:8" ht="18" customHeight="1">
      <c r="A83" s="312"/>
      <c r="B83" s="290"/>
      <c r="C83" s="314" t="s">
        <v>254</v>
      </c>
      <c r="D83" s="55" t="s">
        <v>3</v>
      </c>
      <c r="E83" s="238">
        <v>8521500</v>
      </c>
      <c r="F83" s="227">
        <v>0</v>
      </c>
      <c r="G83" s="227">
        <v>0</v>
      </c>
      <c r="H83" s="245">
        <f t="shared" si="4"/>
        <v>8521500</v>
      </c>
    </row>
    <row r="84" spans="1:8" ht="18" customHeight="1">
      <c r="A84" s="312"/>
      <c r="B84" s="290"/>
      <c r="C84" s="315"/>
      <c r="D84" s="55" t="s">
        <v>4</v>
      </c>
      <c r="E84" s="238">
        <v>8521500</v>
      </c>
      <c r="F84" s="227">
        <v>0</v>
      </c>
      <c r="G84" s="227">
        <v>0</v>
      </c>
      <c r="H84" s="245">
        <f t="shared" si="4"/>
        <v>8521500</v>
      </c>
    </row>
    <row r="85" spans="1:8" ht="18" customHeight="1">
      <c r="A85" s="312"/>
      <c r="B85" s="290"/>
      <c r="C85" s="316"/>
      <c r="D85" s="55" t="s">
        <v>5</v>
      </c>
      <c r="E85" s="227">
        <f>E83-E84</f>
        <v>0</v>
      </c>
      <c r="F85" s="227">
        <v>0</v>
      </c>
      <c r="G85" s="227">
        <v>0</v>
      </c>
      <c r="H85" s="245">
        <f t="shared" si="4"/>
        <v>0</v>
      </c>
    </row>
    <row r="86" spans="1:8" ht="18" customHeight="1">
      <c r="A86" s="312"/>
      <c r="B86" s="290"/>
      <c r="C86" s="314" t="s">
        <v>279</v>
      </c>
      <c r="D86" s="55" t="s">
        <v>3</v>
      </c>
      <c r="E86" s="238">
        <v>9140000</v>
      </c>
      <c r="F86" s="227">
        <v>0</v>
      </c>
      <c r="G86" s="227">
        <v>0</v>
      </c>
      <c r="H86" s="245">
        <f t="shared" si="4"/>
        <v>9140000</v>
      </c>
    </row>
    <row r="87" spans="1:8" ht="18" customHeight="1">
      <c r="A87" s="312"/>
      <c r="B87" s="290"/>
      <c r="C87" s="315"/>
      <c r="D87" s="55" t="s">
        <v>4</v>
      </c>
      <c r="E87" s="238">
        <v>9140000</v>
      </c>
      <c r="F87" s="227">
        <v>0</v>
      </c>
      <c r="G87" s="227">
        <v>0</v>
      </c>
      <c r="H87" s="245">
        <f t="shared" si="4"/>
        <v>9140000</v>
      </c>
    </row>
    <row r="88" spans="1:8" ht="18" customHeight="1">
      <c r="A88" s="312"/>
      <c r="B88" s="290"/>
      <c r="C88" s="316"/>
      <c r="D88" s="55" t="s">
        <v>5</v>
      </c>
      <c r="E88" s="227">
        <f>E86-E87</f>
        <v>0</v>
      </c>
      <c r="F88" s="227">
        <v>0</v>
      </c>
      <c r="G88" s="227">
        <v>0</v>
      </c>
      <c r="H88" s="245">
        <f t="shared" si="4"/>
        <v>0</v>
      </c>
    </row>
    <row r="89" spans="1:8" ht="18" customHeight="1">
      <c r="A89" s="312"/>
      <c r="B89" s="290"/>
      <c r="C89" s="289" t="s">
        <v>255</v>
      </c>
      <c r="D89" s="55" t="s">
        <v>3</v>
      </c>
      <c r="E89" s="238">
        <v>10000000</v>
      </c>
      <c r="F89" s="227">
        <v>0</v>
      </c>
      <c r="G89" s="227">
        <v>0</v>
      </c>
      <c r="H89" s="245">
        <f t="shared" si="4"/>
        <v>10000000</v>
      </c>
    </row>
    <row r="90" spans="1:8" ht="18" customHeight="1">
      <c r="A90" s="312"/>
      <c r="B90" s="290"/>
      <c r="C90" s="290"/>
      <c r="D90" s="55" t="s">
        <v>4</v>
      </c>
      <c r="E90" s="238">
        <v>10000000</v>
      </c>
      <c r="F90" s="227">
        <v>0</v>
      </c>
      <c r="G90" s="227">
        <v>0</v>
      </c>
      <c r="H90" s="245">
        <f t="shared" si="4"/>
        <v>10000000</v>
      </c>
    </row>
    <row r="91" spans="1:8" ht="18" customHeight="1">
      <c r="A91" s="312"/>
      <c r="B91" s="290"/>
      <c r="C91" s="291"/>
      <c r="D91" s="55" t="s">
        <v>5</v>
      </c>
      <c r="E91" s="227">
        <f>E89-E90</f>
        <v>0</v>
      </c>
      <c r="F91" s="227">
        <v>0</v>
      </c>
      <c r="G91" s="227">
        <v>0</v>
      </c>
      <c r="H91" s="245">
        <f t="shared" si="4"/>
        <v>0</v>
      </c>
    </row>
    <row r="92" spans="1:8" ht="18" customHeight="1">
      <c r="A92" s="312"/>
      <c r="B92" s="290"/>
      <c r="C92" s="289" t="s">
        <v>328</v>
      </c>
      <c r="D92" s="55" t="s">
        <v>3</v>
      </c>
      <c r="E92" s="238">
        <v>4000000</v>
      </c>
      <c r="F92" s="227">
        <v>0</v>
      </c>
      <c r="G92" s="227">
        <v>0</v>
      </c>
      <c r="H92" s="245">
        <f t="shared" si="4"/>
        <v>4000000</v>
      </c>
    </row>
    <row r="93" spans="1:8" ht="18" customHeight="1">
      <c r="A93" s="312"/>
      <c r="B93" s="290"/>
      <c r="C93" s="290"/>
      <c r="D93" s="55" t="s">
        <v>4</v>
      </c>
      <c r="E93" s="238">
        <v>4000000</v>
      </c>
      <c r="F93" s="227">
        <v>0</v>
      </c>
      <c r="G93" s="227">
        <v>0</v>
      </c>
      <c r="H93" s="245">
        <f t="shared" si="4"/>
        <v>4000000</v>
      </c>
    </row>
    <row r="94" spans="1:8" ht="18" customHeight="1">
      <c r="A94" s="312"/>
      <c r="B94" s="290"/>
      <c r="C94" s="291"/>
      <c r="D94" s="55" t="s">
        <v>5</v>
      </c>
      <c r="E94" s="227">
        <f>E92-E93</f>
        <v>0</v>
      </c>
      <c r="F94" s="227">
        <v>0</v>
      </c>
      <c r="G94" s="227">
        <v>0</v>
      </c>
      <c r="H94" s="245">
        <f t="shared" si="4"/>
        <v>0</v>
      </c>
    </row>
    <row r="95" spans="1:8" ht="18" customHeight="1">
      <c r="A95" s="312"/>
      <c r="B95" s="290"/>
      <c r="C95" s="324" t="s">
        <v>261</v>
      </c>
      <c r="D95" s="169" t="s">
        <v>3</v>
      </c>
      <c r="E95" s="230">
        <f>E62+E65+E68+E71+E74+E77+E80+E83+E86+E89+E92</f>
        <v>179632500</v>
      </c>
      <c r="F95" s="230">
        <v>0</v>
      </c>
      <c r="G95" s="230">
        <v>0</v>
      </c>
      <c r="H95" s="246">
        <f>H62+H65+H68+H71+H74+H77+H80+H83+H86+H89+H92</f>
        <v>203597500</v>
      </c>
    </row>
    <row r="96" spans="1:8" ht="18" customHeight="1">
      <c r="A96" s="312"/>
      <c r="B96" s="290"/>
      <c r="C96" s="325"/>
      <c r="D96" s="169" t="s">
        <v>4</v>
      </c>
      <c r="E96" s="230">
        <f>E63+E66+E69+E72+E75+E78+E81+E84+E87+E90+E93</f>
        <v>179632500</v>
      </c>
      <c r="F96" s="230">
        <v>0</v>
      </c>
      <c r="G96" s="230">
        <v>0</v>
      </c>
      <c r="H96" s="246">
        <f>H63+H66+H69+H72+H75+H78+H81+H84+H87+H90+H93</f>
        <v>203065410</v>
      </c>
    </row>
    <row r="97" spans="1:8" ht="18" customHeight="1">
      <c r="A97" s="313"/>
      <c r="B97" s="291"/>
      <c r="C97" s="326"/>
      <c r="D97" s="169" t="s">
        <v>5</v>
      </c>
      <c r="E97" s="230">
        <f>E95-E96</f>
        <v>0</v>
      </c>
      <c r="F97" s="230">
        <v>0</v>
      </c>
      <c r="G97" s="230">
        <v>0</v>
      </c>
      <c r="H97" s="246">
        <f>H95-H96</f>
        <v>532090</v>
      </c>
    </row>
    <row r="98" spans="1:8" ht="18" customHeight="1">
      <c r="A98" s="287" t="s">
        <v>97</v>
      </c>
      <c r="B98" s="322" t="s">
        <v>86</v>
      </c>
      <c r="C98" s="289" t="s">
        <v>98</v>
      </c>
      <c r="D98" s="55" t="s">
        <v>3</v>
      </c>
      <c r="E98" s="227">
        <v>0</v>
      </c>
      <c r="F98" s="227">
        <v>0</v>
      </c>
      <c r="G98" s="227">
        <v>0</v>
      </c>
      <c r="H98" s="245">
        <f t="shared" si="4"/>
        <v>0</v>
      </c>
    </row>
    <row r="99" spans="1:8" ht="18" customHeight="1">
      <c r="A99" s="287"/>
      <c r="B99" s="323"/>
      <c r="C99" s="290"/>
      <c r="D99" s="55" t="s">
        <v>4</v>
      </c>
      <c r="E99" s="227">
        <v>0</v>
      </c>
      <c r="F99" s="227">
        <v>0</v>
      </c>
      <c r="G99" s="227">
        <v>0</v>
      </c>
      <c r="H99" s="245">
        <f t="shared" si="4"/>
        <v>0</v>
      </c>
    </row>
    <row r="100" spans="1:8" ht="18" customHeight="1">
      <c r="A100" s="321"/>
      <c r="B100" s="323"/>
      <c r="C100" s="290"/>
      <c r="D100" s="55" t="s">
        <v>5</v>
      </c>
      <c r="E100" s="227">
        <v>0</v>
      </c>
      <c r="F100" s="227">
        <v>0</v>
      </c>
      <c r="G100" s="227">
        <v>0</v>
      </c>
      <c r="H100" s="245">
        <f t="shared" si="4"/>
        <v>0</v>
      </c>
    </row>
    <row r="101" spans="1:8" ht="18" customHeight="1">
      <c r="A101" s="287" t="s">
        <v>103</v>
      </c>
      <c r="B101" s="288" t="s">
        <v>103</v>
      </c>
      <c r="C101" s="288" t="s">
        <v>103</v>
      </c>
      <c r="D101" s="56" t="s">
        <v>3</v>
      </c>
      <c r="E101" s="227">
        <v>0</v>
      </c>
      <c r="F101" s="227">
        <v>0</v>
      </c>
      <c r="G101" s="227">
        <v>0</v>
      </c>
      <c r="H101" s="245">
        <f t="shared" si="4"/>
        <v>0</v>
      </c>
    </row>
    <row r="102" spans="1:8" ht="18" customHeight="1">
      <c r="A102" s="287"/>
      <c r="B102" s="288"/>
      <c r="C102" s="288"/>
      <c r="D102" s="56" t="s">
        <v>4</v>
      </c>
      <c r="E102" s="227">
        <v>0</v>
      </c>
      <c r="F102" s="227">
        <v>0</v>
      </c>
      <c r="G102" s="227">
        <v>0</v>
      </c>
      <c r="H102" s="245">
        <f t="shared" si="4"/>
        <v>0</v>
      </c>
    </row>
    <row r="103" spans="1:8" ht="18" customHeight="1">
      <c r="A103" s="287"/>
      <c r="B103" s="288"/>
      <c r="C103" s="288"/>
      <c r="D103" s="56" t="s">
        <v>5</v>
      </c>
      <c r="E103" s="227">
        <v>0</v>
      </c>
      <c r="F103" s="227">
        <v>0</v>
      </c>
      <c r="G103" s="227">
        <v>0</v>
      </c>
      <c r="H103" s="245">
        <f t="shared" si="4"/>
        <v>0</v>
      </c>
    </row>
    <row r="104" spans="1:8" ht="18" customHeight="1">
      <c r="A104" s="317" t="s">
        <v>64</v>
      </c>
      <c r="B104" s="318"/>
      <c r="C104" s="318"/>
      <c r="D104" s="45" t="s">
        <v>3</v>
      </c>
      <c r="E104" s="247">
        <f>E17+E26+E47+E59+E95+E98+E101</f>
        <v>634899000</v>
      </c>
      <c r="F104" s="247">
        <f>F74</f>
        <v>23965000</v>
      </c>
      <c r="G104" s="247">
        <f aca="true" t="shared" si="5" ref="E104:G105">G17+G26+G47+G59+G95+G98+G101</f>
        <v>0</v>
      </c>
      <c r="H104" s="248">
        <f>H17+H26+H47+H59+H95+H98+H101</f>
        <v>658864000</v>
      </c>
    </row>
    <row r="105" spans="1:8" ht="18" customHeight="1">
      <c r="A105" s="317"/>
      <c r="B105" s="318"/>
      <c r="C105" s="318"/>
      <c r="D105" s="46" t="s">
        <v>4</v>
      </c>
      <c r="E105" s="247">
        <f t="shared" si="5"/>
        <v>621286255</v>
      </c>
      <c r="F105" s="247">
        <f>F75</f>
        <v>23432910</v>
      </c>
      <c r="G105" s="247">
        <f t="shared" si="5"/>
        <v>0</v>
      </c>
      <c r="H105" s="248">
        <f>H18+H27+H48+H60+H96+H99+H102</f>
        <v>644719165</v>
      </c>
    </row>
    <row r="106" spans="1:8" ht="18" customHeight="1" thickBot="1">
      <c r="A106" s="319"/>
      <c r="B106" s="320"/>
      <c r="C106" s="320"/>
      <c r="D106" s="171" t="s">
        <v>5</v>
      </c>
      <c r="E106" s="249">
        <f>E104-E105</f>
        <v>13612745</v>
      </c>
      <c r="F106" s="249">
        <f>F104-F105</f>
        <v>532090</v>
      </c>
      <c r="G106" s="249">
        <f>G104-G105</f>
        <v>0</v>
      </c>
      <c r="H106" s="250">
        <f>H104-H105</f>
        <v>14144835</v>
      </c>
    </row>
    <row r="107" spans="5:8" ht="13.5">
      <c r="E107" s="298"/>
      <c r="F107" s="299"/>
      <c r="G107" s="299"/>
      <c r="H107" s="299"/>
    </row>
    <row r="108" spans="5:8" ht="13.5">
      <c r="E108" s="300"/>
      <c r="F108" s="300"/>
      <c r="G108" s="300"/>
      <c r="H108" s="300"/>
    </row>
    <row r="109" spans="5:8" ht="13.5">
      <c r="E109" s="300"/>
      <c r="F109" s="300"/>
      <c r="G109" s="300"/>
      <c r="H109" s="300"/>
    </row>
    <row r="110" spans="1:8" ht="13.5">
      <c r="A110" s="4"/>
      <c r="E110" s="300"/>
      <c r="F110" s="300"/>
      <c r="G110" s="300"/>
      <c r="H110" s="300"/>
    </row>
    <row r="116" ht="13.5">
      <c r="E116" s="11"/>
    </row>
  </sheetData>
  <sheetProtection/>
  <mergeCells count="55">
    <mergeCell ref="C59:C61"/>
    <mergeCell ref="A104:C106"/>
    <mergeCell ref="A98:A100"/>
    <mergeCell ref="B98:B100"/>
    <mergeCell ref="C98:C100"/>
    <mergeCell ref="C65:C67"/>
    <mergeCell ref="C71:C73"/>
    <mergeCell ref="C74:C76"/>
    <mergeCell ref="C77:C79"/>
    <mergeCell ref="C95:C97"/>
    <mergeCell ref="A62:A97"/>
    <mergeCell ref="B62:B97"/>
    <mergeCell ref="C68:C70"/>
    <mergeCell ref="C80:C82"/>
    <mergeCell ref="C83:C85"/>
    <mergeCell ref="C86:C88"/>
    <mergeCell ref="C62:C64"/>
    <mergeCell ref="C89:C91"/>
    <mergeCell ref="C92:C94"/>
    <mergeCell ref="A101:A103"/>
    <mergeCell ref="C41:C43"/>
    <mergeCell ref="C32:C34"/>
    <mergeCell ref="C35:C37"/>
    <mergeCell ref="C50:C52"/>
    <mergeCell ref="C44:C46"/>
    <mergeCell ref="C38:C40"/>
    <mergeCell ref="C53:C55"/>
    <mergeCell ref="C56:C58"/>
    <mergeCell ref="C101:C103"/>
    <mergeCell ref="C14:C16"/>
    <mergeCell ref="C8:C10"/>
    <mergeCell ref="C11:C13"/>
    <mergeCell ref="C29:C31"/>
    <mergeCell ref="C23:C25"/>
    <mergeCell ref="C17:C19"/>
    <mergeCell ref="A1:H1"/>
    <mergeCell ref="E107:H110"/>
    <mergeCell ref="A3:C3"/>
    <mergeCell ref="D3:D4"/>
    <mergeCell ref="E3:E4"/>
    <mergeCell ref="F3:F4"/>
    <mergeCell ref="G3:G4"/>
    <mergeCell ref="H3:H4"/>
    <mergeCell ref="B101:B103"/>
    <mergeCell ref="B5:B19"/>
    <mergeCell ref="A50:A61"/>
    <mergeCell ref="B50:B61"/>
    <mergeCell ref="A2:G2"/>
    <mergeCell ref="C5:C7"/>
    <mergeCell ref="B20:B28"/>
    <mergeCell ref="C26:C28"/>
    <mergeCell ref="A5:A49"/>
    <mergeCell ref="B29:B49"/>
    <mergeCell ref="C47:C49"/>
    <mergeCell ref="C20:C22"/>
  </mergeCells>
  <printOptions/>
  <pageMargins left="0.7086614173228347" right="0.7086614173228347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59" r:id="rId1"/>
  <headerFooter scaleWithDoc="0">
    <oddFooter>&amp;C- 3 -</oddFooter>
  </headerFooter>
  <rowBreaks count="1" manualBreakCount="1">
    <brk id="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6.77734375" style="0" customWidth="1"/>
    <col min="2" max="2" width="13.99609375" style="0" customWidth="1"/>
    <col min="3" max="3" width="21.99609375" style="0" customWidth="1"/>
    <col min="4" max="4" width="10.6640625" style="0" customWidth="1"/>
    <col min="5" max="6" width="11.77734375" style="0" customWidth="1"/>
    <col min="7" max="7" width="11.5546875" style="0" customWidth="1"/>
    <col min="8" max="9" width="11.77734375" style="0" customWidth="1"/>
    <col min="10" max="10" width="13.21484375" style="0" customWidth="1"/>
  </cols>
  <sheetData>
    <row r="1" spans="1:4" ht="16.5">
      <c r="A1" s="346" t="s">
        <v>122</v>
      </c>
      <c r="B1" s="346"/>
      <c r="C1" s="346"/>
      <c r="D1" s="346"/>
    </row>
    <row r="2" spans="1:9" ht="51" customHeight="1">
      <c r="A2" s="351" t="s">
        <v>281</v>
      </c>
      <c r="B2" s="351"/>
      <c r="C2" s="351"/>
      <c r="D2" s="351"/>
      <c r="E2" s="351"/>
      <c r="F2" s="351"/>
      <c r="G2" s="351"/>
      <c r="H2" s="351"/>
      <c r="I2" s="351"/>
    </row>
    <row r="3" spans="1:5" ht="22.5" customHeight="1" thickBot="1">
      <c r="A3" s="350" t="s">
        <v>107</v>
      </c>
      <c r="B3" s="350"/>
      <c r="C3" s="350"/>
      <c r="D3" s="350"/>
      <c r="E3" s="350"/>
    </row>
    <row r="4" spans="1:9" ht="22.5" customHeight="1">
      <c r="A4" s="342" t="s">
        <v>115</v>
      </c>
      <c r="B4" s="343"/>
      <c r="C4" s="343"/>
      <c r="D4" s="344" t="s">
        <v>116</v>
      </c>
      <c r="E4" s="344" t="s">
        <v>117</v>
      </c>
      <c r="F4" s="344" t="s">
        <v>118</v>
      </c>
      <c r="G4" s="344" t="s">
        <v>119</v>
      </c>
      <c r="H4" s="344" t="s">
        <v>120</v>
      </c>
      <c r="I4" s="327" t="s">
        <v>121</v>
      </c>
    </row>
    <row r="5" spans="1:9" ht="22.5" customHeight="1" thickBot="1">
      <c r="A5" s="70" t="s">
        <v>0</v>
      </c>
      <c r="B5" s="72" t="s">
        <v>1</v>
      </c>
      <c r="C5" s="72" t="s">
        <v>2</v>
      </c>
      <c r="D5" s="345"/>
      <c r="E5" s="345"/>
      <c r="F5" s="345"/>
      <c r="G5" s="345"/>
      <c r="H5" s="345"/>
      <c r="I5" s="328"/>
    </row>
    <row r="6" spans="1:9" ht="24" customHeight="1" thickTop="1">
      <c r="A6" s="329" t="s">
        <v>12</v>
      </c>
      <c r="B6" s="192" t="s">
        <v>82</v>
      </c>
      <c r="C6" s="207" t="s">
        <v>7</v>
      </c>
      <c r="D6" s="192" t="s">
        <v>293</v>
      </c>
      <c r="E6" s="179">
        <v>600000</v>
      </c>
      <c r="F6" s="179">
        <v>500000</v>
      </c>
      <c r="G6" s="179">
        <v>1100000</v>
      </c>
      <c r="H6" s="179">
        <v>1100000</v>
      </c>
      <c r="I6" s="182">
        <f>G6-H6</f>
        <v>0</v>
      </c>
    </row>
    <row r="7" spans="1:9" ht="24" customHeight="1">
      <c r="A7" s="330"/>
      <c r="B7" s="333" t="s">
        <v>83</v>
      </c>
      <c r="C7" s="193" t="s">
        <v>263</v>
      </c>
      <c r="D7" s="333" t="s">
        <v>292</v>
      </c>
      <c r="E7" s="188">
        <v>10676400</v>
      </c>
      <c r="F7" s="188">
        <v>1000000</v>
      </c>
      <c r="G7" s="188">
        <v>11676400</v>
      </c>
      <c r="H7" s="188">
        <v>11671327</v>
      </c>
      <c r="I7" s="182">
        <f>G7-H7</f>
        <v>5073</v>
      </c>
    </row>
    <row r="8" spans="1:9" ht="24" customHeight="1">
      <c r="A8" s="330"/>
      <c r="B8" s="334"/>
      <c r="C8" s="193" t="s">
        <v>19</v>
      </c>
      <c r="D8" s="334"/>
      <c r="E8" s="188">
        <v>4332600</v>
      </c>
      <c r="F8" s="188" t="s">
        <v>296</v>
      </c>
      <c r="G8" s="188">
        <v>3332600</v>
      </c>
      <c r="H8" s="188">
        <v>3098470</v>
      </c>
      <c r="I8" s="182">
        <f>G8-H8</f>
        <v>234130</v>
      </c>
    </row>
    <row r="9" spans="1:9" ht="24" customHeight="1">
      <c r="A9" s="330"/>
      <c r="B9" s="334"/>
      <c r="C9" s="193" t="s">
        <v>20</v>
      </c>
      <c r="D9" s="334"/>
      <c r="E9" s="188">
        <v>3480000</v>
      </c>
      <c r="F9" s="188" t="s">
        <v>297</v>
      </c>
      <c r="G9" s="188">
        <v>3380000</v>
      </c>
      <c r="H9" s="188">
        <v>2803445</v>
      </c>
      <c r="I9" s="182">
        <f>G9-H9</f>
        <v>576555</v>
      </c>
    </row>
    <row r="10" spans="1:9" ht="24" customHeight="1">
      <c r="A10" s="352"/>
      <c r="B10" s="341"/>
      <c r="C10" s="193" t="s">
        <v>56</v>
      </c>
      <c r="D10" s="341"/>
      <c r="E10" s="179">
        <v>700000</v>
      </c>
      <c r="F10" s="179">
        <v>100000</v>
      </c>
      <c r="G10" s="179">
        <v>800000</v>
      </c>
      <c r="H10" s="174">
        <v>715000</v>
      </c>
      <c r="I10" s="182">
        <f>G10-H10</f>
        <v>85000</v>
      </c>
    </row>
    <row r="11" spans="1:9" ht="24" customHeight="1">
      <c r="A11" s="331" t="s">
        <v>84</v>
      </c>
      <c r="B11" s="334" t="s">
        <v>84</v>
      </c>
      <c r="C11" s="193" t="s">
        <v>197</v>
      </c>
      <c r="D11" s="333" t="s">
        <v>293</v>
      </c>
      <c r="E11" s="188">
        <v>1300000</v>
      </c>
      <c r="F11" s="188" t="s">
        <v>294</v>
      </c>
      <c r="G11" s="188">
        <v>10760000</v>
      </c>
      <c r="H11" s="174">
        <v>10760000</v>
      </c>
      <c r="I11" s="182"/>
    </row>
    <row r="12" spans="1:9" ht="24" customHeight="1">
      <c r="A12" s="331"/>
      <c r="B12" s="334"/>
      <c r="C12" s="193" t="s">
        <v>195</v>
      </c>
      <c r="D12" s="334"/>
      <c r="E12" s="188">
        <v>15000000</v>
      </c>
      <c r="F12" s="188" t="s">
        <v>295</v>
      </c>
      <c r="G12" s="188">
        <v>12320000</v>
      </c>
      <c r="H12" s="174"/>
      <c r="I12" s="182"/>
    </row>
    <row r="13" spans="1:9" ht="24" customHeight="1">
      <c r="A13" s="331"/>
      <c r="B13" s="334"/>
      <c r="C13" s="193" t="s">
        <v>199</v>
      </c>
      <c r="D13" s="341"/>
      <c r="E13" s="188">
        <v>15771000</v>
      </c>
      <c r="F13" s="188">
        <v>4404000</v>
      </c>
      <c r="G13" s="188">
        <v>20175000</v>
      </c>
      <c r="H13" s="174">
        <v>201750000</v>
      </c>
      <c r="I13" s="182"/>
    </row>
    <row r="14" spans="1:9" ht="32.25" customHeight="1">
      <c r="A14" s="331"/>
      <c r="B14" s="334"/>
      <c r="C14" s="194" t="s">
        <v>270</v>
      </c>
      <c r="D14" s="333" t="s">
        <v>290</v>
      </c>
      <c r="E14" s="174">
        <v>200000</v>
      </c>
      <c r="F14" s="178" t="s">
        <v>291</v>
      </c>
      <c r="G14" s="188">
        <v>0</v>
      </c>
      <c r="H14" s="174">
        <v>0</v>
      </c>
      <c r="I14" s="182"/>
    </row>
    <row r="15" spans="1:9" ht="32.25" customHeight="1">
      <c r="A15" s="331"/>
      <c r="B15" s="334"/>
      <c r="C15" s="194" t="s">
        <v>197</v>
      </c>
      <c r="D15" s="341"/>
      <c r="E15" s="174">
        <v>4076000</v>
      </c>
      <c r="F15" s="178">
        <v>200000</v>
      </c>
      <c r="G15" s="188">
        <v>42760000</v>
      </c>
      <c r="H15" s="174">
        <v>42760000</v>
      </c>
      <c r="I15" s="182"/>
    </row>
    <row r="16" spans="1:9" ht="22.5" customHeight="1">
      <c r="A16" s="331"/>
      <c r="B16" s="334"/>
      <c r="C16" s="175" t="s">
        <v>195</v>
      </c>
      <c r="D16" s="334" t="s">
        <v>289</v>
      </c>
      <c r="E16" s="174">
        <v>12320000</v>
      </c>
      <c r="F16" s="178" t="s">
        <v>287</v>
      </c>
      <c r="G16" s="179">
        <v>10720000</v>
      </c>
      <c r="H16" s="174">
        <v>10720000</v>
      </c>
      <c r="I16" s="182">
        <f>G16-H16</f>
        <v>0</v>
      </c>
    </row>
    <row r="17" spans="1:9" ht="22.5" customHeight="1" thickBot="1">
      <c r="A17" s="332"/>
      <c r="B17" s="335"/>
      <c r="C17" s="175" t="s">
        <v>270</v>
      </c>
      <c r="D17" s="335"/>
      <c r="E17" s="174">
        <v>0</v>
      </c>
      <c r="F17" s="178">
        <v>1600000</v>
      </c>
      <c r="G17" s="179">
        <v>1600000</v>
      </c>
      <c r="H17" s="174">
        <v>1600000</v>
      </c>
      <c r="I17" s="182">
        <f>G17-H17</f>
        <v>0</v>
      </c>
    </row>
    <row r="18" spans="1:9" ht="88.5" customHeight="1">
      <c r="A18" s="347" t="s">
        <v>298</v>
      </c>
      <c r="B18" s="348"/>
      <c r="C18" s="348"/>
      <c r="D18" s="348"/>
      <c r="E18" s="348"/>
      <c r="F18" s="348"/>
      <c r="G18" s="348"/>
      <c r="H18" s="348"/>
      <c r="I18" s="349"/>
    </row>
    <row r="19" spans="1:9" ht="22.5" customHeight="1" thickBot="1">
      <c r="A19" s="181"/>
      <c r="B19" s="180"/>
      <c r="C19" s="189"/>
      <c r="D19" s="180"/>
      <c r="E19" s="180"/>
      <c r="F19" s="190"/>
      <c r="G19" s="180"/>
      <c r="H19" s="180"/>
      <c r="I19" s="191"/>
    </row>
    <row r="20" spans="1:10" ht="24.75" customHeight="1">
      <c r="A20" s="342" t="s">
        <v>115</v>
      </c>
      <c r="B20" s="343"/>
      <c r="C20" s="343"/>
      <c r="D20" s="344" t="s">
        <v>116</v>
      </c>
      <c r="E20" s="344" t="s">
        <v>117</v>
      </c>
      <c r="F20" s="344" t="s">
        <v>118</v>
      </c>
      <c r="G20" s="344" t="s">
        <v>119</v>
      </c>
      <c r="H20" s="344" t="s">
        <v>120</v>
      </c>
      <c r="I20" s="327" t="s">
        <v>121</v>
      </c>
      <c r="J20" s="58"/>
    </row>
    <row r="21" spans="1:10" ht="24.75" customHeight="1" thickBot="1">
      <c r="A21" s="70" t="s">
        <v>0</v>
      </c>
      <c r="B21" s="71" t="s">
        <v>113</v>
      </c>
      <c r="C21" s="71" t="s">
        <v>114</v>
      </c>
      <c r="D21" s="345"/>
      <c r="E21" s="345"/>
      <c r="F21" s="345"/>
      <c r="G21" s="345"/>
      <c r="H21" s="345"/>
      <c r="I21" s="328"/>
      <c r="J21" s="58"/>
    </row>
    <row r="22" spans="1:10" ht="24.75" customHeight="1" thickTop="1">
      <c r="A22" s="329" t="s">
        <v>269</v>
      </c>
      <c r="B22" s="340" t="s">
        <v>262</v>
      </c>
      <c r="C22" s="175" t="s">
        <v>18</v>
      </c>
      <c r="D22" s="172"/>
      <c r="E22" s="172">
        <v>70000</v>
      </c>
      <c r="F22" s="204" t="s">
        <v>282</v>
      </c>
      <c r="G22" s="172">
        <v>30000</v>
      </c>
      <c r="H22" s="172">
        <v>30000</v>
      </c>
      <c r="I22" s="182">
        <f aca="true" t="shared" si="0" ref="I22:I28">G22-H22</f>
        <v>0</v>
      </c>
      <c r="J22" s="58"/>
    </row>
    <row r="23" spans="1:10" ht="24.75" customHeight="1">
      <c r="A23" s="330"/>
      <c r="B23" s="334"/>
      <c r="C23" s="175" t="s">
        <v>263</v>
      </c>
      <c r="D23" s="188"/>
      <c r="E23" s="188">
        <v>2108000</v>
      </c>
      <c r="F23" s="203">
        <v>190000</v>
      </c>
      <c r="G23" s="188">
        <f>E23+F23</f>
        <v>2298000</v>
      </c>
      <c r="H23" s="188">
        <v>2298000</v>
      </c>
      <c r="I23" s="182">
        <f t="shared" si="0"/>
        <v>0</v>
      </c>
      <c r="J23" s="58"/>
    </row>
    <row r="24" spans="1:10" ht="24.75" customHeight="1">
      <c r="A24" s="331"/>
      <c r="B24" s="341"/>
      <c r="C24" s="175" t="s">
        <v>19</v>
      </c>
      <c r="D24" s="174"/>
      <c r="E24" s="174">
        <v>750000</v>
      </c>
      <c r="F24" s="177" t="s">
        <v>267</v>
      </c>
      <c r="G24" s="172">
        <v>600000</v>
      </c>
      <c r="H24" s="174">
        <v>599160</v>
      </c>
      <c r="I24" s="182">
        <f t="shared" si="0"/>
        <v>840</v>
      </c>
      <c r="J24" s="58"/>
    </row>
    <row r="25" spans="1:10" ht="24.75" customHeight="1">
      <c r="A25" s="331"/>
      <c r="B25" s="333" t="s">
        <v>268</v>
      </c>
      <c r="C25" s="175" t="s">
        <v>264</v>
      </c>
      <c r="D25" s="174"/>
      <c r="E25" s="174">
        <v>1100000</v>
      </c>
      <c r="F25" s="178">
        <v>950000</v>
      </c>
      <c r="G25" s="172">
        <v>2050000</v>
      </c>
      <c r="H25" s="174">
        <v>2050000</v>
      </c>
      <c r="I25" s="182">
        <f t="shared" si="0"/>
        <v>0</v>
      </c>
      <c r="J25" s="58"/>
    </row>
    <row r="26" spans="1:10" ht="24.75" customHeight="1">
      <c r="A26" s="331"/>
      <c r="B26" s="334"/>
      <c r="C26" s="175" t="s">
        <v>265</v>
      </c>
      <c r="D26" s="174"/>
      <c r="E26" s="174">
        <v>3500000</v>
      </c>
      <c r="F26" s="178">
        <v>1255950</v>
      </c>
      <c r="G26" s="172">
        <v>2244050</v>
      </c>
      <c r="H26" s="174">
        <v>2244050</v>
      </c>
      <c r="I26" s="182">
        <f t="shared" si="0"/>
        <v>0</v>
      </c>
      <c r="J26" s="58"/>
    </row>
    <row r="27" spans="1:10" ht="24.75" customHeight="1">
      <c r="A27" s="331"/>
      <c r="B27" s="334"/>
      <c r="C27" s="175" t="s">
        <v>283</v>
      </c>
      <c r="D27" s="174"/>
      <c r="E27" s="174">
        <v>940000</v>
      </c>
      <c r="F27" s="178">
        <v>360000</v>
      </c>
      <c r="G27" s="172">
        <f>SUM(E27:F27)</f>
        <v>1300000</v>
      </c>
      <c r="H27" s="174">
        <v>1300000</v>
      </c>
      <c r="I27" s="182">
        <f t="shared" si="0"/>
        <v>0</v>
      </c>
      <c r="J27" s="58"/>
    </row>
    <row r="28" spans="1:10" ht="24.75" customHeight="1">
      <c r="A28" s="331"/>
      <c r="B28" s="334"/>
      <c r="C28" s="175" t="s">
        <v>284</v>
      </c>
      <c r="D28" s="174"/>
      <c r="E28" s="174">
        <v>500000</v>
      </c>
      <c r="F28" s="178" t="s">
        <v>285</v>
      </c>
      <c r="G28" s="172">
        <v>495950</v>
      </c>
      <c r="H28" s="174">
        <v>495950</v>
      </c>
      <c r="I28" s="182">
        <f t="shared" si="0"/>
        <v>0</v>
      </c>
      <c r="J28" s="58"/>
    </row>
    <row r="29" spans="1:10" ht="24.75" customHeight="1" thickBot="1">
      <c r="A29" s="332"/>
      <c r="B29" s="335"/>
      <c r="C29" s="183" t="s">
        <v>266</v>
      </c>
      <c r="D29" s="176"/>
      <c r="E29" s="176">
        <v>3100000</v>
      </c>
      <c r="F29" s="184" t="s">
        <v>286</v>
      </c>
      <c r="G29" s="185">
        <v>3050000</v>
      </c>
      <c r="H29" s="176">
        <v>3050000</v>
      </c>
      <c r="I29" s="186"/>
      <c r="J29" s="58"/>
    </row>
    <row r="30" spans="1:10" ht="88.5" customHeight="1" thickBot="1">
      <c r="A30" s="336" t="s">
        <v>288</v>
      </c>
      <c r="B30" s="337"/>
      <c r="C30" s="337"/>
      <c r="D30" s="337"/>
      <c r="E30" s="337"/>
      <c r="F30" s="337"/>
      <c r="G30" s="337"/>
      <c r="H30" s="337"/>
      <c r="I30" s="337"/>
      <c r="J30" s="58"/>
    </row>
    <row r="31" spans="1:10" ht="24.75" customHeight="1">
      <c r="A31" s="342" t="s">
        <v>115</v>
      </c>
      <c r="B31" s="343"/>
      <c r="C31" s="343"/>
      <c r="D31" s="344" t="s">
        <v>116</v>
      </c>
      <c r="E31" s="344" t="s">
        <v>117</v>
      </c>
      <c r="F31" s="344" t="s">
        <v>118</v>
      </c>
      <c r="G31" s="344" t="s">
        <v>119</v>
      </c>
      <c r="H31" s="344" t="s">
        <v>120</v>
      </c>
      <c r="I31" s="327" t="s">
        <v>121</v>
      </c>
      <c r="J31" s="58"/>
    </row>
    <row r="32" spans="1:10" ht="24.75" customHeight="1" thickBot="1">
      <c r="A32" s="70" t="s">
        <v>0</v>
      </c>
      <c r="B32" s="72" t="s">
        <v>1</v>
      </c>
      <c r="C32" s="72" t="s">
        <v>2</v>
      </c>
      <c r="D32" s="345"/>
      <c r="E32" s="345"/>
      <c r="F32" s="345"/>
      <c r="G32" s="345"/>
      <c r="H32" s="345"/>
      <c r="I32" s="328"/>
      <c r="J32" s="58"/>
    </row>
    <row r="33" spans="1:10" ht="45" customHeight="1" thickTop="1">
      <c r="A33" s="329" t="s">
        <v>271</v>
      </c>
      <c r="B33" s="206" t="s">
        <v>273</v>
      </c>
      <c r="C33" s="173" t="s">
        <v>272</v>
      </c>
      <c r="D33" s="196" t="s">
        <v>300</v>
      </c>
      <c r="E33" s="179">
        <v>64200000</v>
      </c>
      <c r="F33" s="179" t="s">
        <v>301</v>
      </c>
      <c r="G33" s="179">
        <v>54382460</v>
      </c>
      <c r="H33" s="179">
        <v>54382460</v>
      </c>
      <c r="I33" s="182">
        <f aca="true" t="shared" si="1" ref="I33:I41">G33-H33</f>
        <v>0</v>
      </c>
      <c r="J33" s="197"/>
    </row>
    <row r="34" spans="1:10" ht="28.5" customHeight="1">
      <c r="A34" s="331"/>
      <c r="B34" s="333" t="s">
        <v>299</v>
      </c>
      <c r="C34" s="175" t="s">
        <v>19</v>
      </c>
      <c r="D34" s="333" t="s">
        <v>302</v>
      </c>
      <c r="E34" s="174">
        <v>1560000</v>
      </c>
      <c r="F34" s="177">
        <v>500000</v>
      </c>
      <c r="G34" s="179">
        <v>2060000</v>
      </c>
      <c r="H34" s="174">
        <v>2060000</v>
      </c>
      <c r="I34" s="182">
        <f t="shared" si="1"/>
        <v>0</v>
      </c>
      <c r="J34" s="58"/>
    </row>
    <row r="35" spans="1:10" ht="24.75" customHeight="1">
      <c r="A35" s="331"/>
      <c r="B35" s="334"/>
      <c r="C35" s="175" t="s">
        <v>274</v>
      </c>
      <c r="D35" s="341"/>
      <c r="E35" s="174">
        <v>9360000</v>
      </c>
      <c r="F35" s="178">
        <v>260000</v>
      </c>
      <c r="G35" s="179">
        <v>9620000</v>
      </c>
      <c r="H35" s="174">
        <v>9620000</v>
      </c>
      <c r="I35" s="182">
        <f t="shared" si="1"/>
        <v>0</v>
      </c>
      <c r="J35" s="58"/>
    </row>
    <row r="36" spans="1:10" ht="41.25" customHeight="1">
      <c r="A36" s="331"/>
      <c r="B36" s="334"/>
      <c r="C36" s="175" t="s">
        <v>303</v>
      </c>
      <c r="D36" s="208" t="s">
        <v>305</v>
      </c>
      <c r="E36" s="174">
        <v>2400000</v>
      </c>
      <c r="F36" s="178">
        <v>4033430</v>
      </c>
      <c r="G36" s="179">
        <v>6433430</v>
      </c>
      <c r="H36" s="174">
        <v>6433430</v>
      </c>
      <c r="I36" s="182">
        <f t="shared" si="1"/>
        <v>0</v>
      </c>
      <c r="J36" s="58"/>
    </row>
    <row r="37" spans="1:10" ht="24.75" customHeight="1">
      <c r="A37" s="331"/>
      <c r="B37" s="334"/>
      <c r="C37" s="175" t="s">
        <v>275</v>
      </c>
      <c r="D37" s="209" t="s">
        <v>304</v>
      </c>
      <c r="E37" s="174">
        <v>600000</v>
      </c>
      <c r="F37" s="174" t="s">
        <v>306</v>
      </c>
      <c r="G37" s="179">
        <v>407000</v>
      </c>
      <c r="H37" s="174">
        <v>407000</v>
      </c>
      <c r="I37" s="182">
        <f t="shared" si="1"/>
        <v>0</v>
      </c>
      <c r="J37" s="58"/>
    </row>
    <row r="38" spans="1:10" ht="24.75" customHeight="1">
      <c r="A38" s="331"/>
      <c r="B38" s="334" t="s">
        <v>84</v>
      </c>
      <c r="C38" s="175" t="s">
        <v>307</v>
      </c>
      <c r="D38" s="210" t="s">
        <v>308</v>
      </c>
      <c r="E38" s="174">
        <v>5900000</v>
      </c>
      <c r="F38" s="174">
        <v>1302410</v>
      </c>
      <c r="G38" s="188">
        <v>7202410</v>
      </c>
      <c r="H38" s="174">
        <v>7202410</v>
      </c>
      <c r="I38" s="182">
        <f t="shared" si="1"/>
        <v>0</v>
      </c>
      <c r="J38" s="58"/>
    </row>
    <row r="39" spans="1:10" ht="24.75" customHeight="1">
      <c r="A39" s="331"/>
      <c r="B39" s="334"/>
      <c r="C39" s="175" t="s">
        <v>276</v>
      </c>
      <c r="D39" s="205" t="s">
        <v>304</v>
      </c>
      <c r="E39" s="174">
        <v>0</v>
      </c>
      <c r="F39" s="178">
        <v>4499800</v>
      </c>
      <c r="G39" s="179">
        <v>4499800</v>
      </c>
      <c r="H39" s="174">
        <v>4499800</v>
      </c>
      <c r="I39" s="182">
        <f t="shared" si="1"/>
        <v>0</v>
      </c>
      <c r="J39" s="58"/>
    </row>
    <row r="40" spans="1:10" ht="48" customHeight="1">
      <c r="A40" s="331"/>
      <c r="B40" s="334"/>
      <c r="C40" s="211" t="s">
        <v>309</v>
      </c>
      <c r="D40" s="195" t="s">
        <v>310</v>
      </c>
      <c r="E40" s="187">
        <v>1200000</v>
      </c>
      <c r="F40" s="178">
        <v>1257390</v>
      </c>
      <c r="G40" s="174">
        <v>2457390</v>
      </c>
      <c r="H40" s="187">
        <v>2457390</v>
      </c>
      <c r="I40" s="213">
        <f t="shared" si="1"/>
        <v>0</v>
      </c>
      <c r="J40" s="58"/>
    </row>
    <row r="41" spans="1:10" ht="24.75" customHeight="1" thickBot="1">
      <c r="A41" s="332"/>
      <c r="B41" s="335"/>
      <c r="C41" s="183" t="s">
        <v>277</v>
      </c>
      <c r="D41" s="205" t="s">
        <v>304</v>
      </c>
      <c r="E41" s="176">
        <v>12900000</v>
      </c>
      <c r="F41" s="212" t="s">
        <v>311</v>
      </c>
      <c r="G41" s="185">
        <v>10842610</v>
      </c>
      <c r="H41" s="176">
        <v>10842610</v>
      </c>
      <c r="I41" s="186">
        <f t="shared" si="1"/>
        <v>0</v>
      </c>
      <c r="J41" s="58"/>
    </row>
    <row r="42" spans="1:10" ht="75" customHeight="1">
      <c r="A42" s="353" t="s">
        <v>312</v>
      </c>
      <c r="B42" s="354"/>
      <c r="C42" s="354"/>
      <c r="D42" s="354"/>
      <c r="E42" s="354"/>
      <c r="F42" s="354"/>
      <c r="G42" s="354"/>
      <c r="H42" s="354"/>
      <c r="I42" s="354"/>
      <c r="J42" s="58"/>
    </row>
    <row r="43" spans="1:10" ht="17.25" thickBot="1">
      <c r="A43" s="198"/>
      <c r="B43" s="200"/>
      <c r="C43" s="189"/>
      <c r="D43" s="200"/>
      <c r="E43" s="200"/>
      <c r="F43" s="190"/>
      <c r="G43" s="200"/>
      <c r="H43" s="200"/>
      <c r="I43" s="191"/>
      <c r="J43" s="58"/>
    </row>
    <row r="44" spans="1:10" ht="16.5">
      <c r="A44" s="342" t="s">
        <v>115</v>
      </c>
      <c r="B44" s="343"/>
      <c r="C44" s="343"/>
      <c r="D44" s="344" t="s">
        <v>116</v>
      </c>
      <c r="E44" s="344" t="s">
        <v>117</v>
      </c>
      <c r="F44" s="344" t="s">
        <v>118</v>
      </c>
      <c r="G44" s="344" t="s">
        <v>119</v>
      </c>
      <c r="H44" s="344" t="s">
        <v>120</v>
      </c>
      <c r="I44" s="327" t="s">
        <v>121</v>
      </c>
      <c r="J44" s="58"/>
    </row>
    <row r="45" spans="1:10" ht="17.25" thickBot="1">
      <c r="A45" s="70" t="s">
        <v>0</v>
      </c>
      <c r="B45" s="199" t="s">
        <v>1</v>
      </c>
      <c r="C45" s="199" t="s">
        <v>2</v>
      </c>
      <c r="D45" s="345"/>
      <c r="E45" s="345"/>
      <c r="F45" s="345"/>
      <c r="G45" s="345"/>
      <c r="H45" s="345"/>
      <c r="I45" s="328"/>
      <c r="J45" s="58"/>
    </row>
    <row r="46" spans="1:10" ht="17.25" thickTop="1">
      <c r="A46" s="329" t="s">
        <v>334</v>
      </c>
      <c r="B46" s="340" t="s">
        <v>16</v>
      </c>
      <c r="C46" s="338" t="s">
        <v>335</v>
      </c>
      <c r="D46" s="201" t="s">
        <v>336</v>
      </c>
      <c r="E46" s="201">
        <v>20888000</v>
      </c>
      <c r="F46" s="204" t="s">
        <v>337</v>
      </c>
      <c r="G46" s="201">
        <v>19688000</v>
      </c>
      <c r="H46" s="201"/>
      <c r="I46" s="182"/>
      <c r="J46" s="58"/>
    </row>
    <row r="47" spans="1:10" ht="16.5">
      <c r="A47" s="330"/>
      <c r="B47" s="341"/>
      <c r="C47" s="339"/>
      <c r="D47" s="201" t="s">
        <v>343</v>
      </c>
      <c r="E47" s="201">
        <v>19688000</v>
      </c>
      <c r="F47" s="204" t="s">
        <v>287</v>
      </c>
      <c r="G47" s="201">
        <v>18088000</v>
      </c>
      <c r="H47" s="201">
        <v>18023390</v>
      </c>
      <c r="I47" s="182">
        <f>G47-H47</f>
        <v>64610</v>
      </c>
      <c r="J47" s="58"/>
    </row>
    <row r="48" spans="1:10" ht="16.5">
      <c r="A48" s="330"/>
      <c r="B48" s="333" t="s">
        <v>83</v>
      </c>
      <c r="C48" s="175" t="s">
        <v>19</v>
      </c>
      <c r="D48" s="201" t="s">
        <v>336</v>
      </c>
      <c r="E48" s="201">
        <v>6298000</v>
      </c>
      <c r="F48" s="203">
        <v>1079000</v>
      </c>
      <c r="G48" s="201">
        <v>7377000</v>
      </c>
      <c r="H48" s="201">
        <v>7377000</v>
      </c>
      <c r="I48" s="182"/>
      <c r="J48" s="58"/>
    </row>
    <row r="49" spans="1:10" ht="16.5">
      <c r="A49" s="330"/>
      <c r="B49" s="334"/>
      <c r="C49" s="175" t="s">
        <v>18</v>
      </c>
      <c r="D49" s="201" t="s">
        <v>343</v>
      </c>
      <c r="E49" s="201">
        <v>48000</v>
      </c>
      <c r="F49" s="203" t="s">
        <v>344</v>
      </c>
      <c r="G49" s="201">
        <v>30000</v>
      </c>
      <c r="H49" s="201">
        <v>30000</v>
      </c>
      <c r="I49" s="182"/>
      <c r="J49" s="58"/>
    </row>
    <row r="50" spans="1:10" ht="15.75" customHeight="1">
      <c r="A50" s="331"/>
      <c r="B50" s="341"/>
      <c r="C50" s="175" t="s">
        <v>303</v>
      </c>
      <c r="D50" s="174" t="s">
        <v>343</v>
      </c>
      <c r="E50" s="174">
        <v>840000</v>
      </c>
      <c r="F50" s="177" t="s">
        <v>345</v>
      </c>
      <c r="G50" s="201">
        <v>2458000</v>
      </c>
      <c r="H50" s="174">
        <v>2458000</v>
      </c>
      <c r="I50" s="182"/>
      <c r="J50" s="58"/>
    </row>
    <row r="51" spans="1:10" ht="16.5">
      <c r="A51" s="331"/>
      <c r="B51" s="333" t="s">
        <v>84</v>
      </c>
      <c r="C51" s="175" t="s">
        <v>338</v>
      </c>
      <c r="D51" s="174" t="s">
        <v>336</v>
      </c>
      <c r="E51" s="174">
        <v>2200000</v>
      </c>
      <c r="F51" s="178">
        <v>200000</v>
      </c>
      <c r="G51" s="201">
        <v>2400000</v>
      </c>
      <c r="H51" s="174">
        <v>2400000</v>
      </c>
      <c r="I51" s="182"/>
      <c r="J51" s="58"/>
    </row>
    <row r="52" spans="1:10" ht="16.5">
      <c r="A52" s="331"/>
      <c r="B52" s="334"/>
      <c r="C52" s="175" t="s">
        <v>339</v>
      </c>
      <c r="D52" s="174" t="s">
        <v>336</v>
      </c>
      <c r="E52" s="174">
        <v>3200000</v>
      </c>
      <c r="F52" s="178" t="s">
        <v>342</v>
      </c>
      <c r="G52" s="201">
        <v>2950000</v>
      </c>
      <c r="H52" s="174">
        <v>2950000</v>
      </c>
      <c r="I52" s="182"/>
      <c r="J52" s="58"/>
    </row>
    <row r="53" spans="1:10" ht="16.5">
      <c r="A53" s="331"/>
      <c r="B53" s="334"/>
      <c r="C53" s="175" t="s">
        <v>340</v>
      </c>
      <c r="D53" s="174" t="s">
        <v>336</v>
      </c>
      <c r="E53" s="174">
        <v>400000</v>
      </c>
      <c r="F53" s="178">
        <v>121000</v>
      </c>
      <c r="G53" s="201">
        <v>521000</v>
      </c>
      <c r="H53" s="174">
        <v>521000</v>
      </c>
      <c r="I53" s="182"/>
      <c r="J53" s="58"/>
    </row>
    <row r="54" spans="1:9" ht="17.25" thickBot="1">
      <c r="A54" s="332"/>
      <c r="B54" s="335"/>
      <c r="C54" s="175" t="s">
        <v>341</v>
      </c>
      <c r="D54" s="174" t="s">
        <v>336</v>
      </c>
      <c r="E54" s="174">
        <v>100000</v>
      </c>
      <c r="F54" s="178">
        <v>50000</v>
      </c>
      <c r="G54" s="201">
        <v>150000</v>
      </c>
      <c r="H54" s="176">
        <v>150000</v>
      </c>
      <c r="I54" s="186"/>
    </row>
    <row r="55" spans="1:9" ht="86.25" customHeight="1">
      <c r="A55" s="336" t="s">
        <v>346</v>
      </c>
      <c r="B55" s="337"/>
      <c r="C55" s="337"/>
      <c r="D55" s="337"/>
      <c r="E55" s="337"/>
      <c r="F55" s="337"/>
      <c r="G55" s="337"/>
      <c r="H55" s="337"/>
      <c r="I55" s="337"/>
    </row>
  </sheetData>
  <sheetProtection/>
  <mergeCells count="55">
    <mergeCell ref="A42:I42"/>
    <mergeCell ref="D34:D35"/>
    <mergeCell ref="B34:B37"/>
    <mergeCell ref="B38:B41"/>
    <mergeCell ref="B22:B24"/>
    <mergeCell ref="D16:D17"/>
    <mergeCell ref="A11:A17"/>
    <mergeCell ref="H31:H32"/>
    <mergeCell ref="A2:I2"/>
    <mergeCell ref="I4:I5"/>
    <mergeCell ref="D14:D15"/>
    <mergeCell ref="B25:B29"/>
    <mergeCell ref="A22:A29"/>
    <mergeCell ref="A30:I30"/>
    <mergeCell ref="H20:H21"/>
    <mergeCell ref="I20:I21"/>
    <mergeCell ref="B11:B17"/>
    <mergeCell ref="A6:A10"/>
    <mergeCell ref="E4:E5"/>
    <mergeCell ref="F4:F5"/>
    <mergeCell ref="G4:G5"/>
    <mergeCell ref="H4:H5"/>
    <mergeCell ref="D11:D13"/>
    <mergeCell ref="B7:B10"/>
    <mergeCell ref="D7:D10"/>
    <mergeCell ref="A1:D1"/>
    <mergeCell ref="A20:C20"/>
    <mergeCell ref="D20:D21"/>
    <mergeCell ref="E20:E21"/>
    <mergeCell ref="F20:F21"/>
    <mergeCell ref="G20:G21"/>
    <mergeCell ref="A4:C4"/>
    <mergeCell ref="D4:D5"/>
    <mergeCell ref="A18:I18"/>
    <mergeCell ref="A3:E3"/>
    <mergeCell ref="F44:F45"/>
    <mergeCell ref="G44:G45"/>
    <mergeCell ref="H44:H45"/>
    <mergeCell ref="I31:I32"/>
    <mergeCell ref="A33:A41"/>
    <mergeCell ref="A31:C31"/>
    <mergeCell ref="D31:D32"/>
    <mergeCell ref="E31:E32"/>
    <mergeCell ref="F31:F32"/>
    <mergeCell ref="G31:G32"/>
    <mergeCell ref="I44:I45"/>
    <mergeCell ref="A46:A54"/>
    <mergeCell ref="B51:B54"/>
    <mergeCell ref="A55:I55"/>
    <mergeCell ref="C46:C47"/>
    <mergeCell ref="B46:B47"/>
    <mergeCell ref="B48:B50"/>
    <mergeCell ref="A44:C44"/>
    <mergeCell ref="D44:D45"/>
    <mergeCell ref="E44:E45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9" scale="6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" width="11.3359375" style="0" customWidth="1"/>
    <col min="2" max="5" width="16.77734375" style="0" customWidth="1"/>
    <col min="6" max="6" width="11.99609375" style="0" customWidth="1"/>
  </cols>
  <sheetData>
    <row r="1" spans="1:5" ht="16.5">
      <c r="A1" s="346" t="s">
        <v>123</v>
      </c>
      <c r="B1" s="346"/>
      <c r="C1" s="346"/>
      <c r="D1" s="346"/>
      <c r="E1" s="346"/>
    </row>
    <row r="2" spans="1:6" ht="51" customHeight="1">
      <c r="A2" s="351" t="s">
        <v>130</v>
      </c>
      <c r="B2" s="351"/>
      <c r="C2" s="351"/>
      <c r="D2" s="351"/>
      <c r="E2" s="351"/>
      <c r="F2" s="351"/>
    </row>
    <row r="3" spans="1:3" ht="24" customHeight="1" thickBot="1">
      <c r="A3" s="350" t="s">
        <v>137</v>
      </c>
      <c r="B3" s="350"/>
      <c r="C3" s="350"/>
    </row>
    <row r="4" spans="1:6" ht="16.5" customHeight="1">
      <c r="A4" s="342" t="s">
        <v>124</v>
      </c>
      <c r="B4" s="343" t="s">
        <v>125</v>
      </c>
      <c r="C4" s="344" t="s">
        <v>126</v>
      </c>
      <c r="D4" s="344" t="s">
        <v>127</v>
      </c>
      <c r="E4" s="343" t="s">
        <v>128</v>
      </c>
      <c r="F4" s="355" t="s">
        <v>129</v>
      </c>
    </row>
    <row r="5" spans="1:6" ht="16.5" customHeight="1">
      <c r="A5" s="357"/>
      <c r="B5" s="358"/>
      <c r="C5" s="358"/>
      <c r="D5" s="358"/>
      <c r="E5" s="358"/>
      <c r="F5" s="356"/>
    </row>
    <row r="6" spans="1:6" ht="24" customHeight="1">
      <c r="A6" s="62"/>
      <c r="B6" s="61"/>
      <c r="C6" s="61"/>
      <c r="D6" s="61"/>
      <c r="E6" s="61"/>
      <c r="F6" s="63"/>
    </row>
    <row r="7" spans="1:6" ht="24.75" customHeight="1">
      <c r="A7" s="62"/>
      <c r="B7" s="61"/>
      <c r="C7" s="61"/>
      <c r="D7" s="61"/>
      <c r="E7" s="61"/>
      <c r="F7" s="63"/>
    </row>
    <row r="8" spans="1:6" ht="24.75" customHeight="1">
      <c r="A8" s="62"/>
      <c r="B8" s="61"/>
      <c r="C8" s="61"/>
      <c r="D8" s="61"/>
      <c r="E8" s="61"/>
      <c r="F8" s="63"/>
    </row>
    <row r="9" spans="1:6" ht="24.75" customHeight="1">
      <c r="A9" s="62"/>
      <c r="B9" s="61"/>
      <c r="C9" s="61"/>
      <c r="D9" s="61"/>
      <c r="E9" s="61"/>
      <c r="F9" s="63"/>
    </row>
    <row r="10" spans="1:6" ht="24.75" customHeight="1">
      <c r="A10" s="62"/>
      <c r="B10" s="61"/>
      <c r="C10" s="61"/>
      <c r="D10" s="61"/>
      <c r="E10" s="61"/>
      <c r="F10" s="63"/>
    </row>
    <row r="11" spans="1:6" ht="24.75" customHeight="1">
      <c r="A11" s="62"/>
      <c r="B11" s="61"/>
      <c r="C11" s="61"/>
      <c r="D11" s="61"/>
      <c r="E11" s="61"/>
      <c r="F11" s="63"/>
    </row>
    <row r="12" spans="1:6" ht="24.75" customHeight="1">
      <c r="A12" s="62"/>
      <c r="B12" s="61"/>
      <c r="C12" s="61"/>
      <c r="D12" s="61"/>
      <c r="E12" s="61"/>
      <c r="F12" s="63"/>
    </row>
    <row r="13" spans="1:6" ht="24.75" customHeight="1">
      <c r="A13" s="62"/>
      <c r="B13" s="61"/>
      <c r="C13" s="61"/>
      <c r="D13" s="61"/>
      <c r="E13" s="61"/>
      <c r="F13" s="63"/>
    </row>
    <row r="14" spans="1:6" ht="24.75" customHeight="1">
      <c r="A14" s="62"/>
      <c r="B14" s="61"/>
      <c r="C14" s="61"/>
      <c r="D14" s="61"/>
      <c r="E14" s="61"/>
      <c r="F14" s="63"/>
    </row>
    <row r="15" spans="1:6" ht="24.75" customHeight="1">
      <c r="A15" s="62"/>
      <c r="B15" s="61"/>
      <c r="C15" s="61"/>
      <c r="D15" s="61"/>
      <c r="E15" s="61"/>
      <c r="F15" s="63"/>
    </row>
    <row r="16" spans="1:6" ht="24.75" customHeight="1">
      <c r="A16" s="62"/>
      <c r="B16" s="61"/>
      <c r="C16" s="61"/>
      <c r="D16" s="61"/>
      <c r="E16" s="61"/>
      <c r="F16" s="63"/>
    </row>
    <row r="17" spans="1:6" ht="24.75" customHeight="1">
      <c r="A17" s="62"/>
      <c r="B17" s="61"/>
      <c r="C17" s="61"/>
      <c r="D17" s="61"/>
      <c r="E17" s="61"/>
      <c r="F17" s="63"/>
    </row>
    <row r="18" spans="1:6" ht="24.75" customHeight="1">
      <c r="A18" s="62"/>
      <c r="B18" s="61"/>
      <c r="C18" s="61"/>
      <c r="D18" s="61"/>
      <c r="E18" s="61"/>
      <c r="F18" s="63"/>
    </row>
    <row r="19" spans="1:6" ht="24.75" customHeight="1">
      <c r="A19" s="62"/>
      <c r="B19" s="61"/>
      <c r="C19" s="61"/>
      <c r="D19" s="61"/>
      <c r="E19" s="61"/>
      <c r="F19" s="63"/>
    </row>
    <row r="20" spans="1:6" ht="24.75" customHeight="1" thickBot="1">
      <c r="A20" s="64"/>
      <c r="B20" s="65"/>
      <c r="C20" s="65"/>
      <c r="D20" s="65"/>
      <c r="E20" s="65"/>
      <c r="F20" s="66"/>
    </row>
  </sheetData>
  <sheetProtection/>
  <mergeCells count="9">
    <mergeCell ref="F4:F5"/>
    <mergeCell ref="A3:C3"/>
    <mergeCell ref="A2:F2"/>
    <mergeCell ref="A1:E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3"/>
  <sheetViews>
    <sheetView zoomScaleSheetLayoutView="115" zoomScalePageLayoutView="0" workbookViewId="0" topLeftCell="A1">
      <selection activeCell="A2" sqref="A2:F2"/>
    </sheetView>
  </sheetViews>
  <sheetFormatPr defaultColWidth="8.88671875" defaultRowHeight="13.5"/>
  <cols>
    <col min="1" max="1" width="11.99609375" style="0" customWidth="1"/>
    <col min="2" max="2" width="13.3359375" style="0" customWidth="1"/>
    <col min="3" max="3" width="14.5546875" style="0" customWidth="1"/>
    <col min="4" max="4" width="12.99609375" style="0" customWidth="1"/>
    <col min="5" max="5" width="14.21484375" style="0" customWidth="1"/>
    <col min="6" max="6" width="32.4453125" style="0" customWidth="1"/>
  </cols>
  <sheetData>
    <row r="1" spans="1:4" ht="16.5">
      <c r="A1" s="346" t="s">
        <v>145</v>
      </c>
      <c r="B1" s="346"/>
      <c r="C1" s="346"/>
      <c r="D1" s="346"/>
    </row>
    <row r="2" spans="1:6" ht="51" customHeight="1">
      <c r="A2" s="351" t="s">
        <v>149</v>
      </c>
      <c r="B2" s="351"/>
      <c r="C2" s="351"/>
      <c r="D2" s="351"/>
      <c r="E2" s="351"/>
      <c r="F2" s="351"/>
    </row>
    <row r="3" spans="1:4" ht="24" customHeight="1" thickBot="1">
      <c r="A3" s="359" t="s">
        <v>107</v>
      </c>
      <c r="B3" s="359"/>
      <c r="C3" s="359"/>
      <c r="D3" s="359"/>
    </row>
    <row r="4" spans="1:6" ht="27" customHeight="1">
      <c r="A4" s="73" t="s">
        <v>139</v>
      </c>
      <c r="B4" s="74" t="s">
        <v>140</v>
      </c>
      <c r="C4" s="74" t="s">
        <v>141</v>
      </c>
      <c r="D4" s="74" t="s">
        <v>142</v>
      </c>
      <c r="E4" s="74" t="s">
        <v>143</v>
      </c>
      <c r="F4" s="75" t="s">
        <v>144</v>
      </c>
    </row>
    <row r="5" spans="1:6" ht="27" customHeight="1">
      <c r="A5" s="101">
        <v>44579</v>
      </c>
      <c r="B5" s="102" t="s">
        <v>155</v>
      </c>
      <c r="C5" s="102" t="s">
        <v>157</v>
      </c>
      <c r="D5" s="103">
        <v>46662000</v>
      </c>
      <c r="E5" s="102" t="s">
        <v>160</v>
      </c>
      <c r="F5" s="104" t="s">
        <v>316</v>
      </c>
    </row>
    <row r="6" spans="1:6" ht="27" customHeight="1">
      <c r="A6" s="101">
        <v>44580</v>
      </c>
      <c r="B6" s="102" t="s">
        <v>155</v>
      </c>
      <c r="C6" s="102" t="s">
        <v>157</v>
      </c>
      <c r="D6" s="103">
        <v>56164000</v>
      </c>
      <c r="E6" s="102" t="s">
        <v>160</v>
      </c>
      <c r="F6" s="104" t="s">
        <v>314</v>
      </c>
    </row>
    <row r="7" spans="1:6" ht="27" customHeight="1">
      <c r="A7" s="101">
        <v>44580</v>
      </c>
      <c r="B7" s="102" t="s">
        <v>155</v>
      </c>
      <c r="C7" s="102" t="s">
        <v>157</v>
      </c>
      <c r="D7" s="105">
        <v>89696000</v>
      </c>
      <c r="E7" s="102" t="s">
        <v>166</v>
      </c>
      <c r="F7" s="104" t="s">
        <v>313</v>
      </c>
    </row>
    <row r="8" spans="1:6" ht="27" customHeight="1">
      <c r="A8" s="101">
        <v>44583</v>
      </c>
      <c r="B8" s="102" t="s">
        <v>155</v>
      </c>
      <c r="C8" s="102" t="s">
        <v>157</v>
      </c>
      <c r="D8" s="105">
        <v>53000000</v>
      </c>
      <c r="E8" s="102" t="s">
        <v>166</v>
      </c>
      <c r="F8" s="104" t="s">
        <v>315</v>
      </c>
    </row>
    <row r="9" spans="1:6" ht="27" customHeight="1">
      <c r="A9" s="101">
        <v>44651</v>
      </c>
      <c r="B9" s="102" t="s">
        <v>155</v>
      </c>
      <c r="C9" s="102" t="s">
        <v>157</v>
      </c>
      <c r="D9" s="105">
        <v>96287970</v>
      </c>
      <c r="E9" s="102" t="s">
        <v>166</v>
      </c>
      <c r="F9" s="104" t="s">
        <v>317</v>
      </c>
    </row>
    <row r="10" spans="1:6" ht="27" customHeight="1">
      <c r="A10" s="101">
        <v>44732</v>
      </c>
      <c r="B10" s="102" t="s">
        <v>155</v>
      </c>
      <c r="C10" s="102" t="s">
        <v>157</v>
      </c>
      <c r="D10" s="105">
        <v>82136000</v>
      </c>
      <c r="E10" s="102" t="s">
        <v>162</v>
      </c>
      <c r="F10" s="104" t="s">
        <v>319</v>
      </c>
    </row>
    <row r="11" spans="1:6" ht="27" customHeight="1">
      <c r="A11" s="101">
        <v>44774</v>
      </c>
      <c r="B11" s="102" t="s">
        <v>156</v>
      </c>
      <c r="C11" s="102" t="s">
        <v>157</v>
      </c>
      <c r="D11" s="107">
        <v>53200000</v>
      </c>
      <c r="E11" s="102" t="s">
        <v>166</v>
      </c>
      <c r="F11" s="104" t="s">
        <v>321</v>
      </c>
    </row>
    <row r="12" spans="1:6" ht="27" customHeight="1">
      <c r="A12" s="101">
        <v>44761</v>
      </c>
      <c r="B12" s="102" t="s">
        <v>155</v>
      </c>
      <c r="C12" s="102" t="s">
        <v>157</v>
      </c>
      <c r="D12" s="105">
        <v>38178000</v>
      </c>
      <c r="E12" s="102" t="s">
        <v>160</v>
      </c>
      <c r="F12" s="104" t="s">
        <v>322</v>
      </c>
    </row>
    <row r="13" spans="1:6" ht="27" customHeight="1">
      <c r="A13" s="101">
        <v>44763</v>
      </c>
      <c r="B13" s="102" t="s">
        <v>155</v>
      </c>
      <c r="C13" s="102" t="s">
        <v>157</v>
      </c>
      <c r="D13" s="105">
        <v>31590000</v>
      </c>
      <c r="E13" s="102" t="s">
        <v>161</v>
      </c>
      <c r="F13" s="104" t="s">
        <v>320</v>
      </c>
    </row>
    <row r="14" spans="1:6" ht="27" customHeight="1">
      <c r="A14" s="101">
        <v>44798</v>
      </c>
      <c r="B14" s="102" t="s">
        <v>155</v>
      </c>
      <c r="C14" s="102" t="s">
        <v>158</v>
      </c>
      <c r="D14" s="105">
        <v>4000000</v>
      </c>
      <c r="E14" s="102" t="s">
        <v>160</v>
      </c>
      <c r="F14" s="104" t="s">
        <v>318</v>
      </c>
    </row>
    <row r="15" spans="1:6" ht="27" customHeight="1">
      <c r="A15" s="101">
        <v>44806</v>
      </c>
      <c r="B15" s="102" t="s">
        <v>156</v>
      </c>
      <c r="C15" s="102" t="s">
        <v>159</v>
      </c>
      <c r="D15" s="105">
        <v>7600000</v>
      </c>
      <c r="E15" s="102" t="s">
        <v>166</v>
      </c>
      <c r="F15" s="108" t="s">
        <v>165</v>
      </c>
    </row>
    <row r="16" spans="1:6" ht="27" customHeight="1">
      <c r="A16" s="101">
        <v>44853</v>
      </c>
      <c r="B16" s="102" t="s">
        <v>155</v>
      </c>
      <c r="C16" s="102" t="s">
        <v>157</v>
      </c>
      <c r="D16" s="106">
        <v>10968000</v>
      </c>
      <c r="E16" s="102" t="s">
        <v>160</v>
      </c>
      <c r="F16" s="104" t="s">
        <v>324</v>
      </c>
    </row>
    <row r="17" spans="1:6" ht="27" customHeight="1">
      <c r="A17" s="101">
        <v>44854</v>
      </c>
      <c r="B17" s="102" t="s">
        <v>155</v>
      </c>
      <c r="C17" s="102" t="s">
        <v>157</v>
      </c>
      <c r="D17" s="105">
        <v>52047030</v>
      </c>
      <c r="E17" s="102" t="s">
        <v>166</v>
      </c>
      <c r="F17" s="104" t="s">
        <v>323</v>
      </c>
    </row>
    <row r="18" spans="1:6" ht="27" customHeight="1">
      <c r="A18" s="101">
        <v>44872</v>
      </c>
      <c r="B18" s="102" t="s">
        <v>155</v>
      </c>
      <c r="C18" s="102" t="s">
        <v>159</v>
      </c>
      <c r="D18" s="105">
        <v>2400000</v>
      </c>
      <c r="E18" s="102" t="s">
        <v>167</v>
      </c>
      <c r="F18" s="108" t="s">
        <v>164</v>
      </c>
    </row>
    <row r="19" spans="1:6" ht="27" customHeight="1">
      <c r="A19" s="101">
        <v>44907</v>
      </c>
      <c r="B19" s="102" t="s">
        <v>155</v>
      </c>
      <c r="C19" s="102" t="s">
        <v>157</v>
      </c>
      <c r="D19" s="106">
        <v>10970000</v>
      </c>
      <c r="E19" s="102" t="s">
        <v>160</v>
      </c>
      <c r="F19" s="104" t="s">
        <v>325</v>
      </c>
    </row>
    <row r="20" spans="1:6" ht="27" customHeight="1" thickBot="1">
      <c r="A20" s="110" t="s">
        <v>163</v>
      </c>
      <c r="B20" s="111"/>
      <c r="C20" s="111"/>
      <c r="D20" s="112">
        <f>SUM(D5:D19)</f>
        <v>634899000</v>
      </c>
      <c r="E20" s="111"/>
      <c r="F20" s="113"/>
    </row>
    <row r="23" ht="13.5">
      <c r="K23" t="s">
        <v>112</v>
      </c>
    </row>
  </sheetData>
  <sheetProtection/>
  <mergeCells count="3">
    <mergeCell ref="A1:D1"/>
    <mergeCell ref="A3:D3"/>
    <mergeCell ref="A2:F2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2.77734375" style="0" customWidth="1"/>
    <col min="2" max="2" width="28.6640625" style="0" customWidth="1"/>
    <col min="3" max="3" width="12.77734375" style="0" customWidth="1"/>
    <col min="4" max="4" width="29.3359375" style="0" customWidth="1"/>
  </cols>
  <sheetData>
    <row r="1" spans="1:3" ht="16.5">
      <c r="A1" s="346" t="s">
        <v>136</v>
      </c>
      <c r="B1" s="346"/>
      <c r="C1" s="346"/>
    </row>
    <row r="2" spans="1:6" ht="51" customHeight="1">
      <c r="A2" s="351" t="s">
        <v>138</v>
      </c>
      <c r="B2" s="351"/>
      <c r="C2" s="351"/>
      <c r="D2" s="351"/>
      <c r="E2" s="351"/>
      <c r="F2" s="67"/>
    </row>
    <row r="3" spans="1:3" ht="24" customHeight="1" thickBot="1">
      <c r="A3" s="350" t="s">
        <v>107</v>
      </c>
      <c r="B3" s="350"/>
      <c r="C3" s="350"/>
    </row>
    <row r="4" spans="1:5" ht="27" customHeight="1">
      <c r="A4" s="73" t="s">
        <v>131</v>
      </c>
      <c r="B4" s="74" t="s">
        <v>132</v>
      </c>
      <c r="C4" s="74" t="s">
        <v>133</v>
      </c>
      <c r="D4" s="74" t="s">
        <v>134</v>
      </c>
      <c r="E4" s="75" t="s">
        <v>135</v>
      </c>
    </row>
    <row r="5" spans="1:5" ht="27" customHeight="1">
      <c r="A5" s="60" t="s">
        <v>9</v>
      </c>
      <c r="B5" s="59" t="s">
        <v>168</v>
      </c>
      <c r="C5" s="114">
        <v>3094000</v>
      </c>
      <c r="D5" s="68" t="s">
        <v>169</v>
      </c>
      <c r="E5" s="69"/>
    </row>
    <row r="6" spans="1:5" ht="27" customHeight="1">
      <c r="A6" s="60" t="s">
        <v>9</v>
      </c>
      <c r="B6" s="59" t="s">
        <v>170</v>
      </c>
      <c r="C6" s="114">
        <v>1160000</v>
      </c>
      <c r="D6" s="68" t="s">
        <v>169</v>
      </c>
      <c r="E6" s="69"/>
    </row>
    <row r="7" spans="1:5" ht="27" customHeight="1">
      <c r="A7" s="60" t="s">
        <v>9</v>
      </c>
      <c r="B7" s="59" t="s">
        <v>171</v>
      </c>
      <c r="C7" s="114">
        <v>1265000</v>
      </c>
      <c r="D7" s="68" t="s">
        <v>169</v>
      </c>
      <c r="E7" s="69"/>
    </row>
    <row r="8" spans="1:5" ht="27" customHeight="1">
      <c r="A8" s="60" t="s">
        <v>9</v>
      </c>
      <c r="B8" s="59" t="s">
        <v>172</v>
      </c>
      <c r="C8" s="114">
        <v>2648000</v>
      </c>
      <c r="D8" s="68" t="s">
        <v>169</v>
      </c>
      <c r="E8" s="69"/>
    </row>
    <row r="9" spans="1:5" ht="27" customHeight="1">
      <c r="A9" s="60" t="s">
        <v>9</v>
      </c>
      <c r="B9" s="59" t="s">
        <v>173</v>
      </c>
      <c r="C9" s="114">
        <v>2175000</v>
      </c>
      <c r="D9" s="68" t="s">
        <v>169</v>
      </c>
      <c r="E9" s="69"/>
    </row>
    <row r="10" spans="1:5" ht="27" customHeight="1">
      <c r="A10" s="60" t="s">
        <v>9</v>
      </c>
      <c r="B10" s="59" t="s">
        <v>174</v>
      </c>
      <c r="C10" s="114">
        <v>1703524</v>
      </c>
      <c r="D10" s="68" t="s">
        <v>169</v>
      </c>
      <c r="E10" s="69"/>
    </row>
    <row r="11" spans="1:5" ht="27" customHeight="1">
      <c r="A11" s="60" t="s">
        <v>9</v>
      </c>
      <c r="B11" s="59" t="s">
        <v>175</v>
      </c>
      <c r="C11" s="114">
        <v>1876000</v>
      </c>
      <c r="D11" s="68" t="s">
        <v>169</v>
      </c>
      <c r="E11" s="69"/>
    </row>
    <row r="12" spans="1:5" ht="27" customHeight="1">
      <c r="A12" s="60" t="s">
        <v>9</v>
      </c>
      <c r="B12" s="59" t="s">
        <v>176</v>
      </c>
      <c r="C12" s="114">
        <v>1778000</v>
      </c>
      <c r="D12" s="68" t="s">
        <v>169</v>
      </c>
      <c r="E12" s="69"/>
    </row>
    <row r="13" spans="1:5" ht="27" customHeight="1">
      <c r="A13" s="60" t="s">
        <v>9</v>
      </c>
      <c r="B13" s="59" t="s">
        <v>177</v>
      </c>
      <c r="C13" s="114">
        <v>2105000</v>
      </c>
      <c r="D13" s="68" t="s">
        <v>169</v>
      </c>
      <c r="E13" s="69"/>
    </row>
    <row r="14" spans="1:5" ht="27" customHeight="1">
      <c r="A14" s="60" t="s">
        <v>9</v>
      </c>
      <c r="B14" s="59" t="s">
        <v>178</v>
      </c>
      <c r="C14" s="114">
        <v>2118000</v>
      </c>
      <c r="D14" s="68" t="s">
        <v>169</v>
      </c>
      <c r="E14" s="69"/>
    </row>
    <row r="15" spans="1:5" ht="27" customHeight="1">
      <c r="A15" s="60" t="s">
        <v>9</v>
      </c>
      <c r="B15" s="59" t="s">
        <v>179</v>
      </c>
      <c r="C15" s="114">
        <v>2100000</v>
      </c>
      <c r="D15" s="68" t="s">
        <v>169</v>
      </c>
      <c r="E15" s="69"/>
    </row>
    <row r="16" spans="1:5" ht="27" customHeight="1">
      <c r="A16" s="60" t="s">
        <v>9</v>
      </c>
      <c r="B16" s="59" t="s">
        <v>180</v>
      </c>
      <c r="C16" s="114">
        <v>1949736</v>
      </c>
      <c r="D16" s="68" t="s">
        <v>169</v>
      </c>
      <c r="E16" s="69"/>
    </row>
    <row r="17" spans="1:5" ht="27" customHeight="1" thickBot="1">
      <c r="A17" s="110" t="s">
        <v>181</v>
      </c>
      <c r="B17" s="111"/>
      <c r="C17" s="112">
        <f>SUM(C5:C16)</f>
        <v>23972260</v>
      </c>
      <c r="D17" s="111"/>
      <c r="E17" s="113"/>
    </row>
  </sheetData>
  <sheetProtection/>
  <mergeCells count="3">
    <mergeCell ref="A1:C1"/>
    <mergeCell ref="A3:C3"/>
    <mergeCell ref="A2:E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8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9.6640625" style="0" customWidth="1"/>
    <col min="2" max="2" width="17.6640625" style="0" customWidth="1"/>
    <col min="3" max="3" width="14.99609375" style="0" customWidth="1"/>
    <col min="4" max="4" width="19.21484375" style="0" customWidth="1"/>
    <col min="5" max="5" width="19.88671875" style="0" customWidth="1"/>
    <col min="6" max="6" width="13.88671875" style="0" customWidth="1"/>
    <col min="7" max="7" width="21.21484375" style="0" customWidth="1"/>
  </cols>
  <sheetData>
    <row r="1" spans="1:4" ht="16.5">
      <c r="A1" s="346" t="s">
        <v>148</v>
      </c>
      <c r="B1" s="346"/>
      <c r="C1" s="346"/>
      <c r="D1" s="346"/>
    </row>
    <row r="2" spans="1:5" ht="51" customHeight="1">
      <c r="A2" s="351" t="s">
        <v>150</v>
      </c>
      <c r="B2" s="351"/>
      <c r="C2" s="351"/>
      <c r="D2" s="351"/>
      <c r="E2" s="351"/>
    </row>
    <row r="3" spans="1:4" ht="24" customHeight="1" thickBot="1">
      <c r="A3" s="359" t="s">
        <v>107</v>
      </c>
      <c r="B3" s="359"/>
      <c r="C3" s="359"/>
      <c r="D3" s="359"/>
    </row>
    <row r="4" spans="1:7" ht="27" customHeight="1">
      <c r="A4" s="369" t="s">
        <v>146</v>
      </c>
      <c r="B4" s="370"/>
      <c r="C4" s="74" t="s">
        <v>142</v>
      </c>
      <c r="D4" s="74" t="s">
        <v>147</v>
      </c>
      <c r="E4" s="75" t="s">
        <v>135</v>
      </c>
      <c r="G4" s="14"/>
    </row>
    <row r="5" spans="1:7" ht="27" customHeight="1">
      <c r="A5" s="374" t="s">
        <v>182</v>
      </c>
      <c r="B5" s="115" t="s">
        <v>183</v>
      </c>
      <c r="C5" s="214">
        <v>178673180</v>
      </c>
      <c r="D5" s="371" t="s">
        <v>187</v>
      </c>
      <c r="E5" s="364" t="s">
        <v>326</v>
      </c>
      <c r="F5" s="14"/>
      <c r="G5" s="14"/>
    </row>
    <row r="6" spans="1:7" ht="27" customHeight="1">
      <c r="A6" s="367"/>
      <c r="B6" s="115" t="s">
        <v>184</v>
      </c>
      <c r="C6" s="214">
        <v>32424010</v>
      </c>
      <c r="D6" s="372"/>
      <c r="E6" s="365"/>
      <c r="G6" s="14"/>
    </row>
    <row r="7" spans="1:7" ht="27" customHeight="1">
      <c r="A7" s="367"/>
      <c r="B7" s="115" t="s">
        <v>185</v>
      </c>
      <c r="C7" s="214">
        <v>17556640</v>
      </c>
      <c r="D7" s="372"/>
      <c r="E7" s="365"/>
      <c r="G7" s="14"/>
    </row>
    <row r="8" spans="1:5" ht="27" customHeight="1" thickBot="1">
      <c r="A8" s="368"/>
      <c r="B8" s="117" t="s">
        <v>186</v>
      </c>
      <c r="C8" s="215">
        <v>20069360</v>
      </c>
      <c r="D8" s="373"/>
      <c r="E8" s="365"/>
    </row>
    <row r="9" spans="1:6" ht="27" customHeight="1">
      <c r="A9" s="366" t="s">
        <v>192</v>
      </c>
      <c r="B9" s="118" t="s">
        <v>189</v>
      </c>
      <c r="C9" s="216">
        <v>48686270</v>
      </c>
      <c r="D9" s="360" t="s">
        <v>188</v>
      </c>
      <c r="E9" s="123" t="s">
        <v>327</v>
      </c>
      <c r="F9" s="14"/>
    </row>
    <row r="10" spans="1:5" ht="27" customHeight="1">
      <c r="A10" s="367"/>
      <c r="B10" s="116" t="s">
        <v>190</v>
      </c>
      <c r="C10" s="217">
        <v>18023390</v>
      </c>
      <c r="D10" s="361"/>
      <c r="E10" s="124" t="s">
        <v>327</v>
      </c>
    </row>
    <row r="11" spans="1:5" ht="27" customHeight="1">
      <c r="A11" s="367"/>
      <c r="B11" s="115" t="s">
        <v>184</v>
      </c>
      <c r="C11" s="214">
        <v>10063680</v>
      </c>
      <c r="D11" s="362"/>
      <c r="E11" s="124" t="s">
        <v>327</v>
      </c>
    </row>
    <row r="12" spans="1:5" ht="27" customHeight="1">
      <c r="A12" s="367"/>
      <c r="B12" s="115" t="s">
        <v>185</v>
      </c>
      <c r="C12" s="214">
        <v>3863997</v>
      </c>
      <c r="D12" s="362"/>
      <c r="E12" s="124" t="s">
        <v>327</v>
      </c>
    </row>
    <row r="13" spans="1:5" ht="27" customHeight="1" thickBot="1">
      <c r="A13" s="367"/>
      <c r="B13" s="117" t="s">
        <v>186</v>
      </c>
      <c r="C13" s="215">
        <v>6338870</v>
      </c>
      <c r="D13" s="363"/>
      <c r="E13" s="126" t="s">
        <v>327</v>
      </c>
    </row>
    <row r="14" spans="1:6" ht="27" customHeight="1">
      <c r="A14" s="367"/>
      <c r="B14" s="118" t="s">
        <v>183</v>
      </c>
      <c r="C14" s="216">
        <v>49786740</v>
      </c>
      <c r="D14" s="360" t="s">
        <v>191</v>
      </c>
      <c r="E14" s="123" t="s">
        <v>327</v>
      </c>
      <c r="F14" s="14"/>
    </row>
    <row r="15" spans="1:5" ht="27" customHeight="1">
      <c r="A15" s="367"/>
      <c r="B15" s="115" t="s">
        <v>184</v>
      </c>
      <c r="C15" s="114">
        <v>11201760</v>
      </c>
      <c r="D15" s="362"/>
      <c r="E15" s="124" t="s">
        <v>327</v>
      </c>
    </row>
    <row r="16" spans="1:5" ht="27" customHeight="1">
      <c r="A16" s="367"/>
      <c r="B16" s="115" t="s">
        <v>185</v>
      </c>
      <c r="C16" s="114">
        <v>5070750</v>
      </c>
      <c r="D16" s="362"/>
      <c r="E16" s="124" t="s">
        <v>327</v>
      </c>
    </row>
    <row r="17" spans="1:5" ht="27" customHeight="1" thickBot="1">
      <c r="A17" s="368"/>
      <c r="B17" s="117" t="s">
        <v>186</v>
      </c>
      <c r="C17" s="109">
        <v>6109950</v>
      </c>
      <c r="D17" s="363"/>
      <c r="E17" s="125" t="s">
        <v>327</v>
      </c>
    </row>
    <row r="18" spans="1:5" ht="27" customHeight="1" thickBot="1">
      <c r="A18" s="119" t="s">
        <v>163</v>
      </c>
      <c r="B18" s="120"/>
      <c r="C18" s="121">
        <f>SUM(C5:C17)</f>
        <v>407868597</v>
      </c>
      <c r="D18" s="122"/>
      <c r="E18" s="127"/>
    </row>
  </sheetData>
  <sheetProtection/>
  <mergeCells count="10">
    <mergeCell ref="D9:D13"/>
    <mergeCell ref="D14:D17"/>
    <mergeCell ref="E5:E8"/>
    <mergeCell ref="A9:A17"/>
    <mergeCell ref="A1:D1"/>
    <mergeCell ref="A2:E2"/>
    <mergeCell ref="A3:D3"/>
    <mergeCell ref="A4:B4"/>
    <mergeCell ref="D5:D8"/>
    <mergeCell ref="A5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0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1.3359375" style="0" customWidth="1"/>
    <col min="2" max="2" width="18.5546875" style="0" customWidth="1"/>
    <col min="3" max="3" width="12.5546875" style="0" customWidth="1"/>
    <col min="4" max="4" width="47.88671875" style="0" customWidth="1"/>
    <col min="5" max="5" width="6.5546875" style="0" customWidth="1"/>
    <col min="6" max="6" width="15.6640625" style="0" customWidth="1"/>
  </cols>
  <sheetData>
    <row r="1" spans="1:4" ht="16.5">
      <c r="A1" s="346" t="s">
        <v>151</v>
      </c>
      <c r="B1" s="346"/>
      <c r="C1" s="346"/>
      <c r="D1" s="346"/>
    </row>
    <row r="2" spans="1:5" ht="51" customHeight="1">
      <c r="A2" s="351" t="s">
        <v>152</v>
      </c>
      <c r="B2" s="351"/>
      <c r="C2" s="351"/>
      <c r="D2" s="351"/>
      <c r="E2" s="351"/>
    </row>
    <row r="3" spans="1:4" ht="24" customHeight="1" thickBot="1">
      <c r="A3" s="359" t="s">
        <v>107</v>
      </c>
      <c r="B3" s="359"/>
      <c r="C3" s="359"/>
      <c r="D3" s="359"/>
    </row>
    <row r="4" spans="1:5" ht="27" customHeight="1">
      <c r="A4" s="73" t="s">
        <v>146</v>
      </c>
      <c r="B4" s="76" t="s">
        <v>153</v>
      </c>
      <c r="C4" s="74" t="s">
        <v>142</v>
      </c>
      <c r="D4" s="74" t="s">
        <v>147</v>
      </c>
      <c r="E4" s="75" t="s">
        <v>135</v>
      </c>
    </row>
    <row r="5" spans="1:6" ht="27" customHeight="1">
      <c r="A5" s="374" t="s">
        <v>193</v>
      </c>
      <c r="B5" s="115" t="s">
        <v>195</v>
      </c>
      <c r="C5" s="114">
        <v>10720000</v>
      </c>
      <c r="D5" s="68" t="s">
        <v>204</v>
      </c>
      <c r="E5" s="69"/>
      <c r="F5" s="14"/>
    </row>
    <row r="6" spans="1:5" ht="27" customHeight="1">
      <c r="A6" s="367"/>
      <c r="B6" s="115" t="s">
        <v>197</v>
      </c>
      <c r="C6" s="114">
        <v>4276000</v>
      </c>
      <c r="D6" s="68" t="s">
        <v>205</v>
      </c>
      <c r="E6" s="69"/>
    </row>
    <row r="7" spans="1:5" ht="27" customHeight="1">
      <c r="A7" s="367"/>
      <c r="B7" s="115" t="s">
        <v>199</v>
      </c>
      <c r="C7" s="114">
        <v>20175000</v>
      </c>
      <c r="D7" s="68" t="s">
        <v>206</v>
      </c>
      <c r="E7" s="69"/>
    </row>
    <row r="8" spans="1:5" ht="37.5" customHeight="1">
      <c r="A8" s="367"/>
      <c r="B8" s="128" t="s">
        <v>203</v>
      </c>
      <c r="C8" s="114">
        <v>23432910</v>
      </c>
      <c r="D8" s="68" t="s">
        <v>207</v>
      </c>
      <c r="E8" s="69"/>
    </row>
    <row r="9" spans="1:5" ht="27" customHeight="1">
      <c r="A9" s="367"/>
      <c r="B9" s="115" t="s">
        <v>201</v>
      </c>
      <c r="C9" s="114">
        <v>5000000</v>
      </c>
      <c r="D9" s="68" t="s">
        <v>208</v>
      </c>
      <c r="E9" s="69"/>
    </row>
    <row r="10" spans="1:5" ht="27" customHeight="1">
      <c r="A10" s="367"/>
      <c r="B10" s="115" t="s">
        <v>202</v>
      </c>
      <c r="C10" s="114">
        <v>1600000</v>
      </c>
      <c r="D10" s="68" t="s">
        <v>330</v>
      </c>
      <c r="E10" s="69"/>
    </row>
    <row r="11" spans="1:5" ht="27" customHeight="1">
      <c r="A11" s="376"/>
      <c r="B11" s="129" t="s">
        <v>217</v>
      </c>
      <c r="C11" s="130">
        <f>SUM(C5:C10)</f>
        <v>65203910</v>
      </c>
      <c r="D11" s="131"/>
      <c r="E11" s="132"/>
    </row>
    <row r="12" spans="1:5" ht="27" customHeight="1">
      <c r="A12" s="375" t="s">
        <v>218</v>
      </c>
      <c r="B12" s="115" t="s">
        <v>209</v>
      </c>
      <c r="C12" s="214">
        <v>8521500</v>
      </c>
      <c r="D12" s="68" t="s">
        <v>213</v>
      </c>
      <c r="E12" s="69"/>
    </row>
    <row r="13" spans="1:5" ht="27" customHeight="1">
      <c r="A13" s="377"/>
      <c r="B13" s="115" t="s">
        <v>210</v>
      </c>
      <c r="C13" s="214">
        <v>9140000</v>
      </c>
      <c r="D13" s="68" t="s">
        <v>211</v>
      </c>
      <c r="E13" s="69"/>
    </row>
    <row r="14" spans="1:5" ht="27" customHeight="1">
      <c r="A14" s="378"/>
      <c r="B14" s="129" t="s">
        <v>219</v>
      </c>
      <c r="C14" s="130">
        <f>SUM(C12:C13)</f>
        <v>17661500</v>
      </c>
      <c r="D14" s="131"/>
      <c r="E14" s="132"/>
    </row>
    <row r="15" spans="1:5" ht="27" customHeight="1">
      <c r="A15" s="375" t="s">
        <v>220</v>
      </c>
      <c r="B15" s="115" t="s">
        <v>212</v>
      </c>
      <c r="C15" s="114">
        <v>106200000</v>
      </c>
      <c r="D15" s="68" t="s">
        <v>214</v>
      </c>
      <c r="E15" s="69"/>
    </row>
    <row r="16" spans="1:5" ht="27" customHeight="1">
      <c r="A16" s="367"/>
      <c r="B16" s="115" t="s">
        <v>215</v>
      </c>
      <c r="C16" s="114">
        <v>10000000</v>
      </c>
      <c r="D16" s="68" t="s">
        <v>216</v>
      </c>
      <c r="E16" s="69"/>
    </row>
    <row r="17" spans="1:5" ht="27" customHeight="1">
      <c r="A17" s="376"/>
      <c r="B17" s="129" t="s">
        <v>219</v>
      </c>
      <c r="C17" s="130">
        <f>SUM(C15:C16)</f>
        <v>116200000</v>
      </c>
      <c r="D17" s="131"/>
      <c r="E17" s="132"/>
    </row>
    <row r="18" spans="1:5" ht="40.5" customHeight="1">
      <c r="A18" s="375" t="s">
        <v>221</v>
      </c>
      <c r="B18" s="128" t="s">
        <v>328</v>
      </c>
      <c r="C18" s="114">
        <v>4000000</v>
      </c>
      <c r="D18" s="68" t="s">
        <v>329</v>
      </c>
      <c r="E18" s="69"/>
    </row>
    <row r="19" spans="1:5" ht="27" customHeight="1">
      <c r="A19" s="376"/>
      <c r="B19" s="133" t="s">
        <v>219</v>
      </c>
      <c r="C19" s="130">
        <f>C18</f>
        <v>4000000</v>
      </c>
      <c r="D19" s="131"/>
      <c r="E19" s="132"/>
    </row>
    <row r="20" spans="1:5" ht="27" customHeight="1" thickBot="1">
      <c r="A20" s="110" t="s">
        <v>163</v>
      </c>
      <c r="B20" s="134"/>
      <c r="C20" s="112">
        <f>C11+C14+C17+C19</f>
        <v>203065410</v>
      </c>
      <c r="D20" s="111"/>
      <c r="E20" s="113"/>
    </row>
  </sheetData>
  <sheetProtection/>
  <mergeCells count="7">
    <mergeCell ref="A15:A17"/>
    <mergeCell ref="A18:A19"/>
    <mergeCell ref="A1:D1"/>
    <mergeCell ref="A2:E2"/>
    <mergeCell ref="A3:D3"/>
    <mergeCell ref="A5:A11"/>
    <mergeCell ref="A12:A1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김선희</dc:creator>
  <cp:keywords/>
  <dc:description/>
  <cp:lastModifiedBy>user</cp:lastModifiedBy>
  <cp:lastPrinted>2023-03-30T09:37:46Z</cp:lastPrinted>
  <dcterms:created xsi:type="dcterms:W3CDTF">2006-03-10T02:42:50Z</dcterms:created>
  <dcterms:modified xsi:type="dcterms:W3CDTF">2023-03-30T10:51:22Z</dcterms:modified>
  <cp:category/>
  <cp:version/>
  <cp:contentType/>
  <cp:contentStatus/>
</cp:coreProperties>
</file>