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4400" windowHeight="14280" activeTab="0"/>
  </bookViews>
  <sheets>
    <sheet name="전체 사업비" sheetId="1" r:id="rId1"/>
  </sheets>
  <definedNames>
    <definedName name="_xlnm.Print_Area" localSheetId="0">'전체 사업비'!$A$1:$O$53</definedName>
  </definedNames>
  <calcPr fullCalcOnLoad="1"/>
</workbook>
</file>

<file path=xl/sharedStrings.xml><?xml version="1.0" encoding="utf-8"?>
<sst xmlns="http://schemas.openxmlformats.org/spreadsheetml/2006/main" count="100" uniqueCount="85">
  <si>
    <t>(단위 : 천원)</t>
  </si>
  <si>
    <t>시도</t>
  </si>
  <si>
    <t>전라남도</t>
  </si>
  <si>
    <t>광양시</t>
  </si>
  <si>
    <t>다문화가족 
자녀성장지원</t>
  </si>
  <si>
    <t>사무비</t>
  </si>
  <si>
    <t>소계</t>
  </si>
  <si>
    <t>제수당</t>
  </si>
  <si>
    <t>과목</t>
  </si>
  <si>
    <t>산출내역</t>
  </si>
  <si>
    <t>사업비</t>
  </si>
  <si>
    <t>관</t>
  </si>
  <si>
    <t>항</t>
  </si>
  <si>
    <t>목</t>
  </si>
  <si>
    <t>계</t>
  </si>
  <si>
    <t>국비</t>
  </si>
  <si>
    <t>지방비</t>
  </si>
  <si>
    <t>법인
자부담</t>
  </si>
  <si>
    <t>총 계</t>
  </si>
  <si>
    <t>인건비</t>
  </si>
  <si>
    <t>급여</t>
  </si>
  <si>
    <t>사회보험 부담비용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</si>
  <si>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</si>
  <si>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</si>
  <si>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</si>
  <si>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</si>
  <si>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</si>
  <si>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</si>
  <si>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</si>
  <si>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</si>
  <si>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</si>
  <si>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</si>
  <si>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</si>
  <si>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-</t>
  </si>
  <si>
    <t>시설장비유지비</t>
  </si>
  <si>
    <t>자산취득비</t>
  </si>
  <si>
    <t>가족관계</t>
  </si>
  <si>
    <t>가족돌봄</t>
  </si>
  <si>
    <t>-</t>
  </si>
  <si>
    <t>가족생활</t>
  </si>
  <si>
    <t>외부
지원금</t>
  </si>
  <si>
    <t>가족상담 및 집단상담, 사례회의, 슈퍼비젼=20,000,000원
부모역할·아버지역할 지원=3,000,000원</t>
  </si>
  <si>
    <t>가족사랑의 날=3,500,000원
가족봉사단(다문화가족나눔봉사단)=805,000원
건가·다가센터 캠페인 및 홍보=1,000,000원</t>
  </si>
  <si>
    <t xml:space="preserve"> 관내.외 출장여비=8,600,000원</t>
  </si>
  <si>
    <r>
      <t xml:space="preserve">비상근 센터장 활동비 </t>
    </r>
    <r>
      <rPr>
        <sz val="11"/>
        <color indexed="8"/>
        <rFont val="맑은 고딕"/>
        <family val="3"/>
      </rPr>
      <t>700,000원x12개월=8,400,000원
기관운영 및 사업운영 관련경비=300,000원</t>
    </r>
  </si>
  <si>
    <r>
      <t xml:space="preserve">직원 역량강화 교육비 </t>
    </r>
    <r>
      <rPr>
        <sz val="11"/>
        <color indexed="8"/>
        <rFont val="맑은 고딕"/>
        <family val="3"/>
      </rPr>
      <t>200,000원x8명=1,600,000원
직원 워크숍 및 교육 운영비=1,000,000원</t>
    </r>
  </si>
  <si>
    <t>기본
사업비</t>
  </si>
  <si>
    <r>
      <t xml:space="preserve">임대료 및 시설관리비(자부담:10,000,000원 포함)
</t>
    </r>
    <r>
      <rPr>
        <sz val="11"/>
        <color indexed="8"/>
        <rFont val="맑은 고딕"/>
        <family val="3"/>
      </rPr>
      <t>=32,000,000원</t>
    </r>
  </si>
  <si>
    <r>
      <t>시설운영에 필요한 비품구입비=</t>
    </r>
    <r>
      <rPr>
        <sz val="11"/>
        <color indexed="8"/>
        <rFont val="맑은 고딕"/>
        <family val="3"/>
      </rPr>
      <t>200,000원</t>
    </r>
  </si>
  <si>
    <t>재산
조성비</t>
  </si>
  <si>
    <t xml:space="preserve"> </t>
  </si>
  <si>
    <t>가족과함께
하는지역공동체</t>
  </si>
  <si>
    <t>퇴직금 및 
퇴직적립금</t>
  </si>
  <si>
    <t>시군구</t>
  </si>
  <si>
    <t>2019년 건강가정·다문화가족지원센터 사업비 사용계획</t>
  </si>
  <si>
    <t>국비
(50%)</t>
  </si>
  <si>
    <t>시도
(15%)</t>
  </si>
  <si>
    <t>시군구
(35%)</t>
  </si>
  <si>
    <t>명절수당 250,000원x2회x8명=4,000,000원</t>
  </si>
  <si>
    <t>(추가사업) 출장비 100,000원x12개월=1,200,000원</t>
  </si>
  <si>
    <t>(추가사업)다(多)재다능 드림키움 프로젝트 7,766,000원</t>
  </si>
  <si>
    <t xml:space="preserve"> 퇴직금 및 퇴직적림금
1,609,000원(8명)x12개월=19,308,000원</t>
  </si>
  <si>
    <t>건강장기요양, 국민연금, 산재, 고용보험 
1,855,000원(8명)x12개월=22,260,000원</t>
  </si>
  <si>
    <r>
      <t>운영위원 회의 진행비</t>
    </r>
    <r>
      <rPr>
        <sz val="11"/>
        <color indexed="8"/>
        <rFont val="맑은 고딕"/>
        <family val="3"/>
      </rPr>
      <t>=</t>
    </r>
    <r>
      <rPr>
        <sz val="11"/>
        <color indexed="8"/>
        <rFont val="맑은 고딕"/>
        <family val="3"/>
      </rPr>
      <t>6</t>
    </r>
    <r>
      <rPr>
        <sz val="11"/>
        <color indexed="8"/>
        <rFont val="맑은 고딕"/>
        <family val="3"/>
      </rPr>
      <t>00,000원 
업무협의, 간담회 등=</t>
    </r>
    <r>
      <rPr>
        <sz val="11"/>
        <color indexed="8"/>
        <rFont val="맑은 고딕"/>
        <family val="3"/>
      </rPr>
      <t>2</t>
    </r>
    <r>
      <rPr>
        <sz val="11"/>
        <color indexed="8"/>
        <rFont val="맑은 고딕"/>
        <family val="3"/>
      </rPr>
      <t>00,000원</t>
    </r>
  </si>
  <si>
    <r>
      <t>전기요금=1,000,000원
전화</t>
    </r>
    <r>
      <rPr>
        <sz val="11"/>
        <color indexed="8"/>
        <rFont val="맑은 고딕"/>
        <family val="3"/>
      </rPr>
      <t>·대표전화요금</t>
    </r>
    <r>
      <rPr>
        <sz val="11"/>
        <color indexed="8"/>
        <rFont val="맑은 고딕"/>
        <family val="3"/>
      </rPr>
      <t>,우편료</t>
    </r>
    <r>
      <rPr>
        <sz val="11"/>
        <color indexed="8"/>
        <rFont val="맑은 고딕"/>
        <family val="3"/>
      </rPr>
      <t xml:space="preserve"> 등=1,600,000원</t>
    </r>
  </si>
  <si>
    <r>
      <t>차량 유류대</t>
    </r>
    <r>
      <rPr>
        <sz val="11"/>
        <color indexed="8"/>
        <rFont val="맑은 고딕"/>
        <family val="3"/>
      </rPr>
      <t>·유지비·소모품비=</t>
    </r>
    <r>
      <rPr>
        <sz val="11"/>
        <color indexed="8"/>
        <rFont val="맑은 고딕"/>
        <family val="3"/>
      </rPr>
      <t>1,491,200</t>
    </r>
    <r>
      <rPr>
        <sz val="11"/>
        <color indexed="8"/>
        <rFont val="맑은 고딕"/>
        <family val="3"/>
      </rPr>
      <t>원</t>
    </r>
  </si>
  <si>
    <r>
      <t>자동차세</t>
    </r>
    <r>
      <rPr>
        <sz val="11"/>
        <color indexed="8"/>
        <rFont val="맑은 고딕"/>
        <family val="3"/>
      </rPr>
      <t>,화재·자동차보험료, 기타 보험료=</t>
    </r>
    <r>
      <rPr>
        <sz val="11"/>
        <color indexed="8"/>
        <rFont val="맑은 고딕"/>
        <family val="3"/>
      </rPr>
      <t>1,800</t>
    </r>
    <r>
      <rPr>
        <sz val="11"/>
        <color indexed="8"/>
        <rFont val="맑은 고딕"/>
        <family val="3"/>
      </rPr>
      <t>,000원</t>
    </r>
  </si>
  <si>
    <r>
      <t>사무용품비</t>
    </r>
    <r>
      <rPr>
        <sz val="11"/>
        <color indexed="8"/>
        <rFont val="맑은 고딕"/>
        <family val="3"/>
      </rPr>
      <t>, 복사기·칼라복합기 임대료, 신문구독료</t>
    </r>
    <r>
      <rPr>
        <sz val="11"/>
        <color indexed="8"/>
        <rFont val="맑은 고딕"/>
        <family val="3"/>
      </rPr>
      <t xml:space="preserve">,소규모수선비,등기료 </t>
    </r>
    <r>
      <rPr>
        <sz val="11"/>
        <color indexed="8"/>
        <rFont val="맑은 고딕"/>
        <family val="3"/>
      </rPr>
      <t>등 =</t>
    </r>
    <r>
      <rPr>
        <sz val="11"/>
        <color indexed="8"/>
        <rFont val="맑은 고딕"/>
        <family val="3"/>
      </rPr>
      <t>1,8</t>
    </r>
    <r>
      <rPr>
        <sz val="11"/>
        <color indexed="8"/>
        <rFont val="맑은 고딕"/>
        <family val="3"/>
      </rPr>
      <t>00,000원</t>
    </r>
  </si>
  <si>
    <r>
      <t>사무국장</t>
    </r>
    <r>
      <rPr>
        <sz val="11"/>
        <color indexed="8"/>
        <rFont val="맑은 고딕"/>
        <family val="3"/>
      </rPr>
      <t>①</t>
    </r>
    <r>
      <rPr>
        <sz val="11"/>
        <color theme="1"/>
        <rFont val="Calibri"/>
        <family val="3"/>
      </rPr>
      <t xml:space="preserve"> 2,944,200원x10개월=29,442,000원
                3,048,900원x 2개월=  6,097,800원  
                                         =35,539,800원</t>
    </r>
  </si>
  <si>
    <t>팀장① 3,102,700원x 3개월=  9,308,100원
                3,172,100원x 9개월=28,548,900원
=37,857,000원</t>
  </si>
  <si>
    <r>
      <t xml:space="preserve"> 팀장</t>
    </r>
    <r>
      <rPr>
        <sz val="11"/>
        <color indexed="8"/>
        <rFont val="맑은 고딕"/>
        <family val="3"/>
      </rPr>
      <t>②</t>
    </r>
    <r>
      <rPr>
        <sz val="11"/>
        <color theme="1"/>
        <rFont val="Calibri"/>
        <family val="3"/>
      </rPr>
      <t xml:space="preserve"> 2,322,400원x 5개월=11,612,000원
         2,426,900원x 7개월=16,988,300원 
=28,600,300원</t>
    </r>
  </si>
  <si>
    <t>팀원① 2,259,800원x 6개월=13,558,800원
                2,355,200원x 6개월=14,131,200원
=27,690,000원</t>
  </si>
  <si>
    <t>팀원② 2,082,700원x 2개월= 4,165,400원
                2,167,400x10개월=21,674,000원
=25,839,400원</t>
  </si>
  <si>
    <t>팀원③ 2,004,500원x11개월=22,049,500원
                2,082,700원x 1개월=  2,082,700원
24,132,200원</t>
  </si>
  <si>
    <t>팀원④ 1,861,200원x 1개월=  1,861,200원
1,932,900원x11개월=21,261,900원
=23,123,100원</t>
  </si>
  <si>
    <t>소계</t>
  </si>
  <si>
    <t>(추가사업) 명절수당 250,000원x2회=500,000원</t>
  </si>
  <si>
    <t>추가
사업비</t>
  </si>
  <si>
    <t>추가사업 여비</t>
  </si>
  <si>
    <t>추가사업 
기타운영비</t>
  </si>
  <si>
    <t>(추가사업) 사회보험 부담금 200,000원x12개월=2,400,000원</t>
  </si>
  <si>
    <t>수용비 및 수수료=200,000원
복사기 및 복합기 250,000원x2개월=500,000원
공공요금 85,000원x6개월=510,000원 
직원교육역량강화교육비  200,000원x1명=200,000원
네트워크비 20,000원x6개월=120,000원
차량비 50,000x4개월=200,000원
자산취득비=250,000원</t>
  </si>
  <si>
    <t xml:space="preserve"> (추가사업) 퇴직적립금 175,000원x12개월=2,100,000원</t>
  </si>
  <si>
    <r>
      <t xml:space="preserve"> 팀원</t>
    </r>
    <r>
      <rPr>
        <sz val="11"/>
        <color indexed="8"/>
        <rFont val="맑은 고딕"/>
        <family val="3"/>
      </rPr>
      <t>⑤</t>
    </r>
    <r>
      <rPr>
        <sz val="11"/>
        <color theme="1"/>
        <rFont val="Calibri"/>
        <family val="3"/>
      </rPr>
      <t xml:space="preserve"> 2,004,500원x12개월=24,054,000원</t>
    </r>
  </si>
  <si>
    <r>
      <t>(추가사업) 팀원</t>
    </r>
    <r>
      <rPr>
        <sz val="11"/>
        <color indexed="8"/>
        <rFont val="맑은 고딕"/>
        <family val="3"/>
      </rPr>
      <t>⑥</t>
    </r>
    <r>
      <rPr>
        <sz val="11"/>
        <color theme="1"/>
        <rFont val="Calibri"/>
        <family val="3"/>
      </rPr>
      <t xml:space="preserve"> 2,004,500원x12개월=24,054,000원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</si>
</sst>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10"/>
      <name val="맑은 고딕"/>
      <family val="3"/>
    </font>
    <font>
      <b/>
      <sz val="14"/>
      <color indexed="8"/>
      <name val="맑은 고딕"/>
      <family val="3"/>
    </font>
    <font>
      <b/>
      <sz val="14"/>
      <name val="맑은 고딕"/>
      <family val="3"/>
    </font>
    <font>
      <sz val="14"/>
      <color indexed="8"/>
      <name val="맑은 고딕"/>
      <family val="3"/>
    </font>
    <font>
      <sz val="11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8"/>
      <color theme="1"/>
      <name val="Calibri"/>
      <family val="3"/>
    </font>
    <font>
      <sz val="11"/>
      <color rgb="FF000000"/>
      <name val="맑은 고딕"/>
      <family val="3"/>
    </font>
    <font>
      <sz val="11"/>
      <color rgb="FF0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48" fillId="28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34" borderId="10" xfId="0" applyNumberFormat="1" applyFont="1" applyFill="1" applyBorder="1" applyAlignment="1">
      <alignment horizontal="right" vertical="center"/>
    </xf>
    <xf numFmtId="3" fontId="36" fillId="34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28" borderId="10" xfId="0" applyNumberFormat="1" applyFont="1" applyFill="1" applyBorder="1" applyAlignment="1">
      <alignment horizontal="center" vertical="center"/>
    </xf>
    <xf numFmtId="3" fontId="0" fillId="28" borderId="10" xfId="0" applyNumberFormat="1" applyFont="1" applyFill="1" applyBorder="1" applyAlignment="1">
      <alignment horizontal="right" vertical="center"/>
    </xf>
    <xf numFmtId="3" fontId="0" fillId="28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3" fontId="0" fillId="28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8" fillId="28" borderId="10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 wrapText="1"/>
    </xf>
    <xf numFmtId="0" fontId="48" fillId="0" borderId="17" xfId="0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horizontal="right" vertical="center" wrapText="1"/>
    </xf>
    <xf numFmtId="0" fontId="0" fillId="28" borderId="1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8" fillId="28" borderId="16" xfId="0" applyFont="1" applyFill="1" applyBorder="1" applyAlignment="1">
      <alignment horizontal="right" vertical="center"/>
    </xf>
    <xf numFmtId="0" fontId="48" fillId="28" borderId="17" xfId="0" applyFont="1" applyFill="1" applyBorder="1" applyAlignment="1">
      <alignment horizontal="right" vertical="center"/>
    </xf>
    <xf numFmtId="0" fontId="48" fillId="28" borderId="18" xfId="0" applyFont="1" applyFill="1" applyBorder="1" applyAlignment="1">
      <alignment horizontal="right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51" fillId="33" borderId="10" xfId="67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2" fillId="33" borderId="10" xfId="67" applyFont="1" applyFill="1" applyBorder="1" applyAlignment="1">
      <alignment horizontal="right" vertical="center" wrapText="1"/>
      <protection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="85" zoomScaleNormal="85" zoomScalePageLayoutView="0" workbookViewId="0" topLeftCell="A1">
      <selection activeCell="F16" sqref="F16:H16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6.57421875" style="0" customWidth="1"/>
    <col min="4" max="4" width="14.140625" style="0" customWidth="1"/>
    <col min="5" max="5" width="1.421875" style="0" customWidth="1"/>
    <col min="6" max="6" width="36.140625" style="0" customWidth="1"/>
    <col min="7" max="7" width="14.8515625" style="0" hidden="1" customWidth="1"/>
    <col min="8" max="8" width="13.7109375" style="0" customWidth="1"/>
    <col min="9" max="9" width="11.8515625" style="0" customWidth="1"/>
    <col min="10" max="10" width="9.140625" style="0" customWidth="1"/>
    <col min="11" max="11" width="12.00390625" style="0" customWidth="1"/>
    <col min="12" max="12" width="9.421875" style="0" customWidth="1"/>
    <col min="13" max="13" width="7.8515625" style="0" customWidth="1"/>
    <col min="14" max="14" width="8.00390625" style="0" customWidth="1"/>
    <col min="15" max="15" width="6.140625" style="0" customWidth="1"/>
    <col min="16" max="16" width="16.421875" style="0" customWidth="1"/>
    <col min="17" max="17" width="28.57421875" style="0" customWidth="1"/>
    <col min="18" max="18" width="23.00390625" style="0" customWidth="1"/>
  </cols>
  <sheetData>
    <row r="1" ht="10.5" customHeight="1" thickBot="1"/>
    <row r="2" spans="2:15" ht="35.25" customHeight="1" thickBot="1">
      <c r="B2" s="66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9.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21.75" customHeight="1" thickBot="1">
      <c r="B4" s="69" t="s">
        <v>1</v>
      </c>
      <c r="C4" s="70"/>
      <c r="D4" s="69" t="s">
        <v>2</v>
      </c>
      <c r="E4" s="70"/>
      <c r="F4" s="23" t="s">
        <v>53</v>
      </c>
      <c r="G4" s="24"/>
      <c r="H4" s="70" t="s">
        <v>3</v>
      </c>
      <c r="I4" s="70"/>
      <c r="J4" s="70"/>
      <c r="K4" s="71"/>
      <c r="L4" s="22"/>
      <c r="M4" s="22"/>
      <c r="N4" s="22"/>
      <c r="O4" s="22"/>
    </row>
    <row r="5" spans="2:5" ht="12" customHeight="1">
      <c r="B5" s="2"/>
      <c r="C5" s="2"/>
      <c r="D5" s="3"/>
      <c r="E5" s="3"/>
    </row>
    <row r="6" spans="2:15" ht="20.25">
      <c r="B6" s="1"/>
      <c r="N6" s="4"/>
      <c r="O6" s="5" t="s">
        <v>0</v>
      </c>
    </row>
    <row r="7" ht="6.75" customHeight="1"/>
    <row r="8" spans="2:15" ht="24.75" customHeight="1">
      <c r="B8" s="49" t="s">
        <v>8</v>
      </c>
      <c r="C8" s="49"/>
      <c r="D8" s="49"/>
      <c r="E8" s="49"/>
      <c r="F8" s="49" t="s">
        <v>9</v>
      </c>
      <c r="G8" s="49"/>
      <c r="H8" s="49"/>
      <c r="I8" s="49" t="s">
        <v>10</v>
      </c>
      <c r="J8" s="49"/>
      <c r="K8" s="49"/>
      <c r="L8" s="49"/>
      <c r="M8" s="49"/>
      <c r="N8" s="49"/>
      <c r="O8" s="49"/>
    </row>
    <row r="9" spans="2:15" ht="21" customHeight="1">
      <c r="B9" s="49" t="s">
        <v>11</v>
      </c>
      <c r="C9" s="49" t="s">
        <v>12</v>
      </c>
      <c r="D9" s="49" t="s">
        <v>13</v>
      </c>
      <c r="E9" s="49"/>
      <c r="F9" s="49"/>
      <c r="G9" s="49"/>
      <c r="H9" s="49"/>
      <c r="I9" s="49" t="s">
        <v>14</v>
      </c>
      <c r="J9" s="49"/>
      <c r="K9" s="15" t="s">
        <v>15</v>
      </c>
      <c r="L9" s="49" t="s">
        <v>16</v>
      </c>
      <c r="M9" s="49"/>
      <c r="N9" s="48" t="s">
        <v>17</v>
      </c>
      <c r="O9" s="48" t="s">
        <v>40</v>
      </c>
    </row>
    <row r="10" spans="2:15" ht="34.5" customHeight="1">
      <c r="B10" s="49"/>
      <c r="C10" s="49"/>
      <c r="D10" s="49"/>
      <c r="E10" s="49"/>
      <c r="F10" s="49"/>
      <c r="G10" s="49"/>
      <c r="H10" s="49"/>
      <c r="I10" s="49"/>
      <c r="J10" s="49"/>
      <c r="K10" s="14" t="s">
        <v>55</v>
      </c>
      <c r="L10" s="14" t="s">
        <v>56</v>
      </c>
      <c r="M10" s="14" t="s">
        <v>57</v>
      </c>
      <c r="N10" s="49"/>
      <c r="O10" s="49"/>
    </row>
    <row r="11" spans="2:15" ht="29.25" customHeight="1">
      <c r="B11" s="50" t="s">
        <v>18</v>
      </c>
      <c r="C11" s="50"/>
      <c r="D11" s="50"/>
      <c r="E11" s="50"/>
      <c r="F11" s="50"/>
      <c r="G11" s="50"/>
      <c r="H11" s="50"/>
      <c r="I11" s="6">
        <f>I12+I32+I35+I44+I48</f>
        <v>391300000</v>
      </c>
      <c r="J11" s="6">
        <f>J12+J32+J35+J44+J48</f>
        <v>391300</v>
      </c>
      <c r="K11" s="6">
        <f>K12+K32+K35+K44+K48</f>
        <v>195650</v>
      </c>
      <c r="L11" s="6">
        <f>L12+L32+L35+L44+L48</f>
        <v>58695</v>
      </c>
      <c r="M11" s="6">
        <f>M12+M32+M35+M44+M48</f>
        <v>136955</v>
      </c>
      <c r="N11" s="6">
        <v>10000</v>
      </c>
      <c r="O11" s="6" t="s">
        <v>50</v>
      </c>
    </row>
    <row r="12" spans="2:15" ht="29.25" customHeight="1">
      <c r="B12" s="28" t="s">
        <v>5</v>
      </c>
      <c r="C12" s="28" t="s">
        <v>19</v>
      </c>
      <c r="D12" s="46" t="s">
        <v>6</v>
      </c>
      <c r="E12" s="46"/>
      <c r="F12" s="46"/>
      <c r="G12" s="46"/>
      <c r="H12" s="46"/>
      <c r="I12" s="13">
        <f>I13+I23+I26+I29</f>
        <v>301457800</v>
      </c>
      <c r="J12" s="13">
        <f>J13+J23+J26+J29</f>
        <v>301458</v>
      </c>
      <c r="K12" s="13">
        <f>K13+K23+K26+K29</f>
        <v>150729</v>
      </c>
      <c r="L12" s="13">
        <f>L13+L23+L26+L29</f>
        <v>45218.7</v>
      </c>
      <c r="M12" s="13">
        <f>M13+M23+M26+M29</f>
        <v>105510.3</v>
      </c>
      <c r="N12" s="13"/>
      <c r="O12" s="13"/>
    </row>
    <row r="13" spans="2:15" ht="29.25" customHeight="1">
      <c r="B13" s="29"/>
      <c r="C13" s="29"/>
      <c r="D13" s="41" t="s">
        <v>20</v>
      </c>
      <c r="E13" s="51"/>
      <c r="F13" s="72" t="s">
        <v>6</v>
      </c>
      <c r="G13" s="72"/>
      <c r="H13" s="72"/>
      <c r="I13" s="7">
        <f>SUM(I14:I22)</f>
        <v>250889800</v>
      </c>
      <c r="J13" s="7">
        <f>SUM(J14:J22)</f>
        <v>250890</v>
      </c>
      <c r="K13" s="7">
        <f>SUM(K14:K22)</f>
        <v>125445</v>
      </c>
      <c r="L13" s="7">
        <f>SUM(L14:L22)</f>
        <v>37633.5</v>
      </c>
      <c r="M13" s="7">
        <f>SUM(M14:M22)</f>
        <v>87811.5</v>
      </c>
      <c r="N13" s="6"/>
      <c r="O13" s="6"/>
    </row>
    <row r="14" spans="2:15" ht="57.75" customHeight="1">
      <c r="B14" s="29"/>
      <c r="C14" s="29"/>
      <c r="D14" s="42"/>
      <c r="E14" s="52"/>
      <c r="F14" s="73" t="s">
        <v>68</v>
      </c>
      <c r="G14" s="73"/>
      <c r="H14" s="73"/>
      <c r="I14" s="25">
        <v>250889800</v>
      </c>
      <c r="J14" s="25">
        <v>250890</v>
      </c>
      <c r="K14" s="63">
        <f>J14*50%</f>
        <v>125445</v>
      </c>
      <c r="L14" s="63">
        <f>J14*15%</f>
        <v>37633.5</v>
      </c>
      <c r="M14" s="25">
        <f>J14*35%</f>
        <v>87811.5</v>
      </c>
      <c r="N14" s="25"/>
      <c r="O14" s="25"/>
    </row>
    <row r="15" spans="2:15" ht="55.5" customHeight="1">
      <c r="B15" s="29"/>
      <c r="C15" s="29"/>
      <c r="D15" s="42"/>
      <c r="E15" s="52"/>
      <c r="F15" s="73" t="s">
        <v>69</v>
      </c>
      <c r="G15" s="73"/>
      <c r="H15" s="73"/>
      <c r="I15" s="26"/>
      <c r="J15" s="26"/>
      <c r="K15" s="64"/>
      <c r="L15" s="64"/>
      <c r="M15" s="26"/>
      <c r="N15" s="26"/>
      <c r="O15" s="26"/>
    </row>
    <row r="16" spans="2:15" ht="54.75" customHeight="1">
      <c r="B16" s="29"/>
      <c r="C16" s="29"/>
      <c r="D16" s="42"/>
      <c r="E16" s="52"/>
      <c r="F16" s="73" t="s">
        <v>70</v>
      </c>
      <c r="G16" s="73"/>
      <c r="H16" s="73"/>
      <c r="I16" s="26"/>
      <c r="J16" s="26"/>
      <c r="K16" s="64"/>
      <c r="L16" s="64"/>
      <c r="M16" s="26"/>
      <c r="N16" s="26"/>
      <c r="O16" s="26"/>
    </row>
    <row r="17" spans="2:15" ht="51" customHeight="1">
      <c r="B17" s="29"/>
      <c r="C17" s="29"/>
      <c r="D17" s="42"/>
      <c r="E17" s="52"/>
      <c r="F17" s="73" t="s">
        <v>71</v>
      </c>
      <c r="G17" s="73"/>
      <c r="H17" s="73"/>
      <c r="I17" s="26"/>
      <c r="J17" s="26"/>
      <c r="K17" s="64"/>
      <c r="L17" s="64"/>
      <c r="M17" s="26"/>
      <c r="N17" s="26"/>
      <c r="O17" s="26"/>
    </row>
    <row r="18" spans="2:15" ht="51" customHeight="1">
      <c r="B18" s="29"/>
      <c r="C18" s="29"/>
      <c r="D18" s="42"/>
      <c r="E18" s="52"/>
      <c r="F18" s="76" t="s">
        <v>72</v>
      </c>
      <c r="G18" s="77"/>
      <c r="H18" s="78"/>
      <c r="I18" s="26"/>
      <c r="J18" s="26"/>
      <c r="K18" s="64"/>
      <c r="L18" s="64"/>
      <c r="M18" s="26"/>
      <c r="N18" s="26"/>
      <c r="O18" s="26"/>
    </row>
    <row r="19" spans="2:15" ht="48" customHeight="1">
      <c r="B19" s="29"/>
      <c r="C19" s="29"/>
      <c r="D19" s="42"/>
      <c r="E19" s="52"/>
      <c r="F19" s="73" t="s">
        <v>73</v>
      </c>
      <c r="G19" s="73"/>
      <c r="H19" s="73"/>
      <c r="I19" s="26"/>
      <c r="J19" s="26"/>
      <c r="K19" s="64"/>
      <c r="L19" s="64"/>
      <c r="M19" s="26"/>
      <c r="N19" s="26"/>
      <c r="O19" s="26"/>
    </row>
    <row r="20" spans="2:15" ht="55.5" customHeight="1">
      <c r="B20" s="29"/>
      <c r="C20" s="29"/>
      <c r="D20" s="42"/>
      <c r="E20" s="52"/>
      <c r="F20" s="73" t="s">
        <v>74</v>
      </c>
      <c r="G20" s="73"/>
      <c r="H20" s="73"/>
      <c r="I20" s="26"/>
      <c r="J20" s="26"/>
      <c r="K20" s="64"/>
      <c r="L20" s="64"/>
      <c r="M20" s="26"/>
      <c r="N20" s="26"/>
      <c r="O20" s="26"/>
    </row>
    <row r="21" spans="2:15" ht="30" customHeight="1">
      <c r="B21" s="29"/>
      <c r="C21" s="29"/>
      <c r="D21" s="42"/>
      <c r="E21" s="52"/>
      <c r="F21" s="73" t="s">
        <v>83</v>
      </c>
      <c r="G21" s="73"/>
      <c r="H21" s="73"/>
      <c r="I21" s="26"/>
      <c r="J21" s="26"/>
      <c r="K21" s="64"/>
      <c r="L21" s="64"/>
      <c r="M21" s="26"/>
      <c r="N21" s="26"/>
      <c r="O21" s="26"/>
    </row>
    <row r="22" spans="2:16" ht="26.25" customHeight="1">
      <c r="B22" s="29"/>
      <c r="C22" s="29"/>
      <c r="D22" s="43"/>
      <c r="E22" s="53"/>
      <c r="F22" s="38" t="s">
        <v>84</v>
      </c>
      <c r="G22" s="38"/>
      <c r="H22" s="38"/>
      <c r="I22" s="27"/>
      <c r="J22" s="27"/>
      <c r="K22" s="65"/>
      <c r="L22" s="65"/>
      <c r="M22" s="27"/>
      <c r="N22" s="27"/>
      <c r="O22" s="27"/>
      <c r="P22" s="11"/>
    </row>
    <row r="23" spans="2:16" ht="29.25" customHeight="1">
      <c r="B23" s="29"/>
      <c r="C23" s="29"/>
      <c r="D23" s="41" t="s">
        <v>7</v>
      </c>
      <c r="E23" s="51"/>
      <c r="F23" s="74" t="s">
        <v>6</v>
      </c>
      <c r="G23" s="74"/>
      <c r="H23" s="74"/>
      <c r="I23" s="7">
        <f>I24+I25</f>
        <v>4500000</v>
      </c>
      <c r="J23" s="7">
        <f>J24+J25</f>
        <v>4500</v>
      </c>
      <c r="K23" s="7">
        <f>K24+K25</f>
        <v>2250</v>
      </c>
      <c r="L23" s="7">
        <f>L24+L25</f>
        <v>675</v>
      </c>
      <c r="M23" s="7">
        <f>M24+M25</f>
        <v>1575</v>
      </c>
      <c r="N23" s="6"/>
      <c r="O23" s="6"/>
      <c r="P23" s="11"/>
    </row>
    <row r="24" spans="2:16" ht="29.25" customHeight="1">
      <c r="B24" s="29"/>
      <c r="C24" s="29"/>
      <c r="D24" s="42"/>
      <c r="E24" s="52"/>
      <c r="F24" s="75" t="s">
        <v>58</v>
      </c>
      <c r="G24" s="75"/>
      <c r="H24" s="75"/>
      <c r="I24" s="7">
        <v>4000000</v>
      </c>
      <c r="J24" s="7">
        <v>4000</v>
      </c>
      <c r="K24" s="7">
        <f>J24*50%</f>
        <v>2000</v>
      </c>
      <c r="L24" s="7">
        <f>J24*15%</f>
        <v>600</v>
      </c>
      <c r="M24" s="7">
        <f>J24*35%</f>
        <v>1400</v>
      </c>
      <c r="N24" s="7"/>
      <c r="O24" s="7"/>
      <c r="P24" s="11"/>
    </row>
    <row r="25" spans="2:15" ht="29.25" customHeight="1">
      <c r="B25" s="29"/>
      <c r="C25" s="29"/>
      <c r="D25" s="43"/>
      <c r="E25" s="53"/>
      <c r="F25" s="60" t="s">
        <v>76</v>
      </c>
      <c r="G25" s="61"/>
      <c r="H25" s="62"/>
      <c r="I25" s="18">
        <v>500000</v>
      </c>
      <c r="J25" s="19">
        <v>500</v>
      </c>
      <c r="K25" s="19">
        <f>J25*50%</f>
        <v>250</v>
      </c>
      <c r="L25" s="19">
        <f>J25*15%</f>
        <v>75</v>
      </c>
      <c r="M25" s="19">
        <f>J25*35%</f>
        <v>175</v>
      </c>
      <c r="N25" s="17"/>
      <c r="O25" s="17"/>
    </row>
    <row r="26" spans="2:16" ht="33" customHeight="1">
      <c r="B26" s="29"/>
      <c r="C26" s="29"/>
      <c r="D26" s="54" t="s">
        <v>52</v>
      </c>
      <c r="E26" s="55"/>
      <c r="F26" s="32" t="s">
        <v>6</v>
      </c>
      <c r="G26" s="33"/>
      <c r="H26" s="34"/>
      <c r="I26" s="8">
        <f>I27+I28</f>
        <v>21408000</v>
      </c>
      <c r="J26" s="8">
        <f>J27+J28</f>
        <v>21408</v>
      </c>
      <c r="K26" s="8">
        <f>K27+K28</f>
        <v>10704</v>
      </c>
      <c r="L26" s="8">
        <f>L27+L28</f>
        <v>3211.2</v>
      </c>
      <c r="M26" s="8">
        <f>M27+M28</f>
        <v>7492.799999999999</v>
      </c>
      <c r="N26" s="9"/>
      <c r="O26" s="9"/>
      <c r="P26" s="11"/>
    </row>
    <row r="27" spans="2:16" ht="37.5" customHeight="1">
      <c r="B27" s="29"/>
      <c r="C27" s="29"/>
      <c r="D27" s="56"/>
      <c r="E27" s="57"/>
      <c r="F27" s="35" t="s">
        <v>61</v>
      </c>
      <c r="G27" s="36"/>
      <c r="H27" s="37"/>
      <c r="I27" s="7">
        <v>19308000</v>
      </c>
      <c r="J27" s="7">
        <v>19308</v>
      </c>
      <c r="K27" s="7">
        <f>J27*50%</f>
        <v>9654</v>
      </c>
      <c r="L27" s="8">
        <f>J27*15%</f>
        <v>2896.2</v>
      </c>
      <c r="M27" s="8">
        <f>J27*35%</f>
        <v>6757.799999999999</v>
      </c>
      <c r="N27" s="7"/>
      <c r="O27" s="7"/>
      <c r="P27" s="11"/>
    </row>
    <row r="28" spans="2:15" ht="27.75" customHeight="1">
      <c r="B28" s="29"/>
      <c r="C28" s="29"/>
      <c r="D28" s="58"/>
      <c r="E28" s="59"/>
      <c r="F28" s="31" t="s">
        <v>82</v>
      </c>
      <c r="G28" s="31"/>
      <c r="H28" s="31"/>
      <c r="I28" s="18">
        <v>2100000</v>
      </c>
      <c r="J28" s="19">
        <v>2100</v>
      </c>
      <c r="K28" s="19">
        <f>J28*50%</f>
        <v>1050</v>
      </c>
      <c r="L28" s="19">
        <f>J28*15%</f>
        <v>315</v>
      </c>
      <c r="M28" s="19">
        <f>J28*35%</f>
        <v>735</v>
      </c>
      <c r="N28" s="18"/>
      <c r="O28" s="18"/>
    </row>
    <row r="29" spans="2:16" ht="23.25" customHeight="1">
      <c r="B29" s="29"/>
      <c r="C29" s="29"/>
      <c r="D29" s="41" t="s">
        <v>21</v>
      </c>
      <c r="E29" s="51"/>
      <c r="F29" s="32" t="s">
        <v>6</v>
      </c>
      <c r="G29" s="33"/>
      <c r="H29" s="34"/>
      <c r="I29" s="8">
        <f>I30+I31</f>
        <v>24660000</v>
      </c>
      <c r="J29" s="8">
        <f>J30+J31</f>
        <v>24660</v>
      </c>
      <c r="K29" s="8">
        <f>K30+K31</f>
        <v>12330</v>
      </c>
      <c r="L29" s="8">
        <f>L30+L31</f>
        <v>3699</v>
      </c>
      <c r="M29" s="8">
        <f>M30+M31</f>
        <v>8631</v>
      </c>
      <c r="N29" s="8"/>
      <c r="O29" s="8"/>
      <c r="P29" s="11"/>
    </row>
    <row r="30" spans="2:16" ht="35.25" customHeight="1">
      <c r="B30" s="29"/>
      <c r="C30" s="29"/>
      <c r="D30" s="42"/>
      <c r="E30" s="52"/>
      <c r="F30" s="75" t="s">
        <v>62</v>
      </c>
      <c r="G30" s="75"/>
      <c r="H30" s="75"/>
      <c r="I30" s="7">
        <v>22260000</v>
      </c>
      <c r="J30" s="7">
        <v>22260</v>
      </c>
      <c r="K30" s="8">
        <f>J30*50%</f>
        <v>11130</v>
      </c>
      <c r="L30" s="8">
        <f>J30*15%</f>
        <v>3339</v>
      </c>
      <c r="M30" s="8">
        <f>J30*35%</f>
        <v>7790.999999999999</v>
      </c>
      <c r="N30" s="7"/>
      <c r="O30" s="7"/>
      <c r="P30" s="11"/>
    </row>
    <row r="31" spans="2:15" ht="33" customHeight="1">
      <c r="B31" s="29"/>
      <c r="C31" s="30"/>
      <c r="D31" s="43"/>
      <c r="E31" s="53"/>
      <c r="F31" s="31" t="s">
        <v>80</v>
      </c>
      <c r="G31" s="31"/>
      <c r="H31" s="31"/>
      <c r="I31" s="10">
        <v>2400000</v>
      </c>
      <c r="J31" s="10">
        <v>2400</v>
      </c>
      <c r="K31" s="21">
        <f>J31*50%</f>
        <v>1200</v>
      </c>
      <c r="L31" s="21">
        <f>J31*15%</f>
        <v>360</v>
      </c>
      <c r="M31" s="21">
        <f>J31*35%</f>
        <v>840</v>
      </c>
      <c r="N31" s="18"/>
      <c r="O31" s="18"/>
    </row>
    <row r="32" spans="2:16" ht="21" customHeight="1">
      <c r="B32" s="29"/>
      <c r="C32" s="80" t="s">
        <v>22</v>
      </c>
      <c r="D32" s="46" t="s">
        <v>6</v>
      </c>
      <c r="E32" s="46"/>
      <c r="F32" s="46"/>
      <c r="G32" s="46"/>
      <c r="H32" s="46"/>
      <c r="I32" s="12">
        <f>I33+I34</f>
        <v>9500000</v>
      </c>
      <c r="J32" s="12">
        <f>J33+J34</f>
        <v>9500</v>
      </c>
      <c r="K32" s="12">
        <f>K33+K34</f>
        <v>4750</v>
      </c>
      <c r="L32" s="12">
        <f>L33+L34</f>
        <v>1425</v>
      </c>
      <c r="M32" s="12">
        <f>M33+M34</f>
        <v>3325</v>
      </c>
      <c r="N32" s="12"/>
      <c r="O32" s="13"/>
      <c r="P32" s="11"/>
    </row>
    <row r="33" spans="2:16" ht="35.25" customHeight="1">
      <c r="B33" s="29"/>
      <c r="C33" s="80"/>
      <c r="D33" s="47" t="s">
        <v>23</v>
      </c>
      <c r="E33" s="47"/>
      <c r="F33" s="81" t="s">
        <v>44</v>
      </c>
      <c r="G33" s="81"/>
      <c r="H33" s="81"/>
      <c r="I33" s="7">
        <v>8700000</v>
      </c>
      <c r="J33" s="7">
        <v>8700</v>
      </c>
      <c r="K33" s="8">
        <f aca="true" t="shared" si="0" ref="K33:K52">J33*50%</f>
        <v>4350</v>
      </c>
      <c r="L33" s="8">
        <f aca="true" t="shared" si="1" ref="L33:L52">J33*15%</f>
        <v>1305</v>
      </c>
      <c r="M33" s="8">
        <f aca="true" t="shared" si="2" ref="M33:M52">J33*35%</f>
        <v>3045</v>
      </c>
      <c r="N33" s="7"/>
      <c r="O33" s="7"/>
      <c r="P33" s="11"/>
    </row>
    <row r="34" spans="2:16" ht="36" customHeight="1">
      <c r="B34" s="29"/>
      <c r="C34" s="80"/>
      <c r="D34" s="47" t="s">
        <v>24</v>
      </c>
      <c r="E34" s="47"/>
      <c r="F34" s="81" t="s">
        <v>63</v>
      </c>
      <c r="G34" s="81"/>
      <c r="H34" s="81"/>
      <c r="I34" s="7">
        <v>800000</v>
      </c>
      <c r="J34" s="7">
        <v>800</v>
      </c>
      <c r="K34" s="8">
        <f t="shared" si="0"/>
        <v>400</v>
      </c>
      <c r="L34" s="8">
        <f t="shared" si="1"/>
        <v>120</v>
      </c>
      <c r="M34" s="8">
        <f t="shared" si="2"/>
        <v>280</v>
      </c>
      <c r="N34" s="7"/>
      <c r="O34" s="7"/>
      <c r="P34" s="11"/>
    </row>
    <row r="35" spans="2:16" ht="26.25" customHeight="1">
      <c r="B35" s="29"/>
      <c r="C35" s="28" t="s">
        <v>25</v>
      </c>
      <c r="D35" s="46" t="s">
        <v>6</v>
      </c>
      <c r="E35" s="46"/>
      <c r="F35" s="46"/>
      <c r="G35" s="46"/>
      <c r="H35" s="46"/>
      <c r="I35" s="12">
        <f>SUM(I36:I43)</f>
        <v>22071200</v>
      </c>
      <c r="J35" s="12">
        <f>SUM(J36:J43)</f>
        <v>22071</v>
      </c>
      <c r="K35" s="12">
        <f>SUM(K36:K43)</f>
        <v>11035.5</v>
      </c>
      <c r="L35" s="12">
        <f>SUM(L36:L43)</f>
        <v>3310.65</v>
      </c>
      <c r="M35" s="12">
        <f>SUM(M36:M43)</f>
        <v>7724.85</v>
      </c>
      <c r="N35" s="12"/>
      <c r="O35" s="13"/>
      <c r="P35" s="11"/>
    </row>
    <row r="36" spans="2:16" ht="26.25" customHeight="1">
      <c r="B36" s="29"/>
      <c r="C36" s="29"/>
      <c r="D36" s="47" t="s">
        <v>26</v>
      </c>
      <c r="E36" s="47"/>
      <c r="F36" s="75" t="s">
        <v>43</v>
      </c>
      <c r="G36" s="75"/>
      <c r="H36" s="75"/>
      <c r="I36" s="7">
        <v>8600000</v>
      </c>
      <c r="J36" s="7">
        <v>8600</v>
      </c>
      <c r="K36" s="8">
        <f t="shared" si="0"/>
        <v>4300</v>
      </c>
      <c r="L36" s="8">
        <f t="shared" si="1"/>
        <v>1290</v>
      </c>
      <c r="M36" s="8">
        <f t="shared" si="2"/>
        <v>3010</v>
      </c>
      <c r="N36" s="7"/>
      <c r="O36" s="7"/>
      <c r="P36" s="11"/>
    </row>
    <row r="37" spans="2:15" ht="26.25" customHeight="1">
      <c r="B37" s="29"/>
      <c r="C37" s="29"/>
      <c r="D37" s="44" t="s">
        <v>78</v>
      </c>
      <c r="E37" s="45"/>
      <c r="F37" s="31" t="s">
        <v>59</v>
      </c>
      <c r="G37" s="31"/>
      <c r="H37" s="31"/>
      <c r="I37" s="18">
        <v>1200000</v>
      </c>
      <c r="J37" s="19">
        <v>1200</v>
      </c>
      <c r="K37" s="19">
        <f>J37*50%</f>
        <v>600</v>
      </c>
      <c r="L37" s="19">
        <f>J37*15%</f>
        <v>180</v>
      </c>
      <c r="M37" s="19">
        <f>J37*35%</f>
        <v>420</v>
      </c>
      <c r="N37" s="18"/>
      <c r="O37" s="18"/>
    </row>
    <row r="38" spans="2:16" ht="36" customHeight="1">
      <c r="B38" s="29"/>
      <c r="C38" s="29"/>
      <c r="D38" s="47" t="s">
        <v>27</v>
      </c>
      <c r="E38" s="47"/>
      <c r="F38" s="79" t="s">
        <v>67</v>
      </c>
      <c r="G38" s="79"/>
      <c r="H38" s="79"/>
      <c r="I38" s="7">
        <v>1800000</v>
      </c>
      <c r="J38" s="7">
        <v>1800</v>
      </c>
      <c r="K38" s="8">
        <f t="shared" si="0"/>
        <v>900</v>
      </c>
      <c r="L38" s="8">
        <f t="shared" si="1"/>
        <v>270</v>
      </c>
      <c r="M38" s="8">
        <f t="shared" si="2"/>
        <v>630</v>
      </c>
      <c r="N38" s="7"/>
      <c r="O38" s="7"/>
      <c r="P38" s="11"/>
    </row>
    <row r="39" spans="2:16" ht="33" customHeight="1">
      <c r="B39" s="29"/>
      <c r="C39" s="29"/>
      <c r="D39" s="47" t="s">
        <v>28</v>
      </c>
      <c r="E39" s="47"/>
      <c r="F39" s="79" t="s">
        <v>64</v>
      </c>
      <c r="G39" s="79"/>
      <c r="H39" s="79"/>
      <c r="I39" s="7">
        <v>2600000</v>
      </c>
      <c r="J39" s="7">
        <v>2600</v>
      </c>
      <c r="K39" s="8">
        <f t="shared" si="0"/>
        <v>1300</v>
      </c>
      <c r="L39" s="8">
        <f t="shared" si="1"/>
        <v>390</v>
      </c>
      <c r="M39" s="8">
        <f t="shared" si="2"/>
        <v>909.9999999999999</v>
      </c>
      <c r="N39" s="7"/>
      <c r="O39" s="7"/>
      <c r="P39" s="11"/>
    </row>
    <row r="40" spans="2:16" ht="22.5" customHeight="1">
      <c r="B40" s="29"/>
      <c r="C40" s="29"/>
      <c r="D40" s="47" t="s">
        <v>29</v>
      </c>
      <c r="E40" s="47"/>
      <c r="F40" s="79" t="s">
        <v>66</v>
      </c>
      <c r="G40" s="79"/>
      <c r="H40" s="79"/>
      <c r="I40" s="7">
        <v>1800000</v>
      </c>
      <c r="J40" s="7">
        <v>1800</v>
      </c>
      <c r="K40" s="8">
        <f t="shared" si="0"/>
        <v>900</v>
      </c>
      <c r="L40" s="8">
        <f t="shared" si="1"/>
        <v>270</v>
      </c>
      <c r="M40" s="8">
        <f t="shared" si="2"/>
        <v>630</v>
      </c>
      <c r="N40" s="7"/>
      <c r="O40" s="7"/>
      <c r="P40" s="11"/>
    </row>
    <row r="41" spans="2:16" ht="22.5" customHeight="1">
      <c r="B41" s="29"/>
      <c r="C41" s="29"/>
      <c r="D41" s="47" t="s">
        <v>30</v>
      </c>
      <c r="E41" s="47"/>
      <c r="F41" s="79" t="s">
        <v>65</v>
      </c>
      <c r="G41" s="79"/>
      <c r="H41" s="79"/>
      <c r="I41" s="7">
        <v>1491200</v>
      </c>
      <c r="J41" s="7">
        <v>1491</v>
      </c>
      <c r="K41" s="8">
        <f t="shared" si="0"/>
        <v>745.5</v>
      </c>
      <c r="L41" s="8">
        <f t="shared" si="1"/>
        <v>223.65</v>
      </c>
      <c r="M41" s="8">
        <f t="shared" si="2"/>
        <v>521.85</v>
      </c>
      <c r="N41" s="7"/>
      <c r="O41" s="7"/>
      <c r="P41" s="11"/>
    </row>
    <row r="42" spans="2:16" ht="36.75" customHeight="1">
      <c r="B42" s="29"/>
      <c r="C42" s="29"/>
      <c r="D42" s="47" t="s">
        <v>31</v>
      </c>
      <c r="E42" s="47"/>
      <c r="F42" s="79" t="s">
        <v>45</v>
      </c>
      <c r="G42" s="79"/>
      <c r="H42" s="79"/>
      <c r="I42" s="7">
        <v>2600000</v>
      </c>
      <c r="J42" s="7">
        <v>2600</v>
      </c>
      <c r="K42" s="8">
        <f t="shared" si="0"/>
        <v>1300</v>
      </c>
      <c r="L42" s="8">
        <f t="shared" si="1"/>
        <v>390</v>
      </c>
      <c r="M42" s="8">
        <f t="shared" si="2"/>
        <v>909.9999999999999</v>
      </c>
      <c r="N42" s="7"/>
      <c r="O42" s="7"/>
      <c r="P42" s="11"/>
    </row>
    <row r="43" spans="2:15" ht="123.75" customHeight="1">
      <c r="B43" s="30"/>
      <c r="C43" s="30"/>
      <c r="D43" s="39" t="s">
        <v>79</v>
      </c>
      <c r="E43" s="45"/>
      <c r="F43" s="31" t="s">
        <v>81</v>
      </c>
      <c r="G43" s="31"/>
      <c r="H43" s="31"/>
      <c r="I43" s="18">
        <v>1980000</v>
      </c>
      <c r="J43" s="19">
        <v>1980</v>
      </c>
      <c r="K43" s="19">
        <f>J43*50%</f>
        <v>990</v>
      </c>
      <c r="L43" s="19">
        <f>J43*15%</f>
        <v>297</v>
      </c>
      <c r="M43" s="19">
        <f>J43*35%</f>
        <v>693</v>
      </c>
      <c r="N43" s="18"/>
      <c r="O43" s="18"/>
    </row>
    <row r="44" spans="2:16" ht="27" customHeight="1">
      <c r="B44" s="80" t="s">
        <v>49</v>
      </c>
      <c r="C44" s="80" t="s">
        <v>32</v>
      </c>
      <c r="D44" s="46" t="s">
        <v>6</v>
      </c>
      <c r="E44" s="46"/>
      <c r="F44" s="46"/>
      <c r="G44" s="46"/>
      <c r="H44" s="46"/>
      <c r="I44" s="12">
        <f>SUM(I45:I47)</f>
        <v>22200000</v>
      </c>
      <c r="J44" s="12">
        <f>SUM(J45:J47)</f>
        <v>22200</v>
      </c>
      <c r="K44" s="12">
        <f>SUM(K45:K47)</f>
        <v>11100</v>
      </c>
      <c r="L44" s="12">
        <f>SUM(L45:L47)</f>
        <v>3330</v>
      </c>
      <c r="M44" s="12">
        <f>SUM(M45:M47)</f>
        <v>7769.999999999999</v>
      </c>
      <c r="N44" s="12"/>
      <c r="O44" s="12"/>
      <c r="P44" s="11"/>
    </row>
    <row r="45" spans="2:16" ht="25.5" customHeight="1">
      <c r="B45" s="80"/>
      <c r="C45" s="80"/>
      <c r="D45" s="47" t="s">
        <v>32</v>
      </c>
      <c r="E45" s="47"/>
      <c r="F45" s="75" t="s">
        <v>33</v>
      </c>
      <c r="G45" s="75"/>
      <c r="H45" s="75"/>
      <c r="I45" s="20"/>
      <c r="J45" s="20"/>
      <c r="K45" s="20"/>
      <c r="L45" s="20"/>
      <c r="M45" s="20"/>
      <c r="N45" s="7"/>
      <c r="O45" s="7"/>
      <c r="P45" s="11"/>
    </row>
    <row r="46" spans="2:16" ht="35.25" customHeight="1">
      <c r="B46" s="80"/>
      <c r="C46" s="80"/>
      <c r="D46" s="47" t="s">
        <v>34</v>
      </c>
      <c r="E46" s="47"/>
      <c r="F46" s="81" t="s">
        <v>47</v>
      </c>
      <c r="G46" s="81"/>
      <c r="H46" s="81"/>
      <c r="I46" s="8">
        <v>22000000</v>
      </c>
      <c r="J46" s="8">
        <v>22000</v>
      </c>
      <c r="K46" s="8">
        <f t="shared" si="0"/>
        <v>11000</v>
      </c>
      <c r="L46" s="8">
        <f t="shared" si="1"/>
        <v>3300</v>
      </c>
      <c r="M46" s="8">
        <f t="shared" si="2"/>
        <v>7699.999999999999</v>
      </c>
      <c r="N46" s="7">
        <v>10000</v>
      </c>
      <c r="O46" s="7" t="s">
        <v>50</v>
      </c>
      <c r="P46" s="11"/>
    </row>
    <row r="47" spans="2:16" ht="35.25" customHeight="1">
      <c r="B47" s="80"/>
      <c r="C47" s="80"/>
      <c r="D47" s="47" t="s">
        <v>35</v>
      </c>
      <c r="E47" s="47"/>
      <c r="F47" s="81" t="s">
        <v>48</v>
      </c>
      <c r="G47" s="81"/>
      <c r="H47" s="81"/>
      <c r="I47" s="7">
        <v>200000</v>
      </c>
      <c r="J47" s="7">
        <v>200</v>
      </c>
      <c r="K47" s="8">
        <f t="shared" si="0"/>
        <v>100</v>
      </c>
      <c r="L47" s="8">
        <f t="shared" si="1"/>
        <v>30</v>
      </c>
      <c r="M47" s="8">
        <f t="shared" si="2"/>
        <v>70</v>
      </c>
      <c r="N47" s="7"/>
      <c r="O47" s="7"/>
      <c r="P47" s="11"/>
    </row>
    <row r="48" spans="2:16" ht="25.5" customHeight="1">
      <c r="B48" s="41" t="s">
        <v>10</v>
      </c>
      <c r="C48" s="28" t="s">
        <v>46</v>
      </c>
      <c r="D48" s="82" t="s">
        <v>75</v>
      </c>
      <c r="E48" s="83"/>
      <c r="F48" s="83"/>
      <c r="G48" s="83"/>
      <c r="H48" s="84"/>
      <c r="I48" s="12">
        <f>SUM(I49:I53)</f>
        <v>36071000</v>
      </c>
      <c r="J48" s="12">
        <f>SUM(J49:J53)</f>
        <v>36071</v>
      </c>
      <c r="K48" s="12">
        <f>SUM(K49:K53)</f>
        <v>18035.5</v>
      </c>
      <c r="L48" s="12">
        <f>SUM(L49:L53)</f>
        <v>5410.65</v>
      </c>
      <c r="M48" s="12">
        <f>SUM(M49:M53)</f>
        <v>12624.849999999999</v>
      </c>
      <c r="N48" s="12"/>
      <c r="O48" s="12"/>
      <c r="P48" s="11"/>
    </row>
    <row r="49" spans="2:16" ht="46.5" customHeight="1">
      <c r="B49" s="42"/>
      <c r="C49" s="29"/>
      <c r="D49" s="47" t="s">
        <v>36</v>
      </c>
      <c r="E49" s="47"/>
      <c r="F49" s="75" t="s">
        <v>41</v>
      </c>
      <c r="G49" s="75"/>
      <c r="H49" s="75"/>
      <c r="I49" s="7">
        <v>23000000</v>
      </c>
      <c r="J49" s="7">
        <v>23000</v>
      </c>
      <c r="K49" s="8">
        <f t="shared" si="0"/>
        <v>11500</v>
      </c>
      <c r="L49" s="8">
        <f t="shared" si="1"/>
        <v>3450</v>
      </c>
      <c r="M49" s="8">
        <f t="shared" si="2"/>
        <v>8049.999999999999</v>
      </c>
      <c r="N49" s="7"/>
      <c r="O49" s="7"/>
      <c r="P49" s="11"/>
    </row>
    <row r="50" spans="2:15" ht="25.5" customHeight="1">
      <c r="B50" s="42"/>
      <c r="C50" s="29"/>
      <c r="D50" s="47" t="s">
        <v>37</v>
      </c>
      <c r="E50" s="47"/>
      <c r="F50" s="75" t="s">
        <v>38</v>
      </c>
      <c r="G50" s="75"/>
      <c r="H50" s="75"/>
      <c r="I50" s="7" t="s">
        <v>50</v>
      </c>
      <c r="J50" s="7" t="s">
        <v>50</v>
      </c>
      <c r="K50" s="8"/>
      <c r="L50" s="8"/>
      <c r="M50" s="8"/>
      <c r="N50" s="7"/>
      <c r="O50" s="7"/>
    </row>
    <row r="51" spans="2:15" ht="25.5" customHeight="1">
      <c r="B51" s="42"/>
      <c r="C51" s="29"/>
      <c r="D51" s="47" t="s">
        <v>39</v>
      </c>
      <c r="E51" s="47"/>
      <c r="F51" s="75" t="s">
        <v>38</v>
      </c>
      <c r="G51" s="75"/>
      <c r="H51" s="75"/>
      <c r="I51" s="7" t="s">
        <v>50</v>
      </c>
      <c r="J51" s="7" t="s">
        <v>50</v>
      </c>
      <c r="K51" s="8"/>
      <c r="L51" s="8"/>
      <c r="M51" s="8"/>
      <c r="N51" s="7"/>
      <c r="O51" s="7"/>
    </row>
    <row r="52" spans="2:16" ht="57" customHeight="1">
      <c r="B52" s="42"/>
      <c r="C52" s="30"/>
      <c r="D52" s="39" t="s">
        <v>51</v>
      </c>
      <c r="E52" s="40"/>
      <c r="F52" s="75" t="s">
        <v>42</v>
      </c>
      <c r="G52" s="75"/>
      <c r="H52" s="75"/>
      <c r="I52" s="7">
        <v>5305000</v>
      </c>
      <c r="J52" s="7">
        <v>5305</v>
      </c>
      <c r="K52" s="8">
        <f t="shared" si="0"/>
        <v>2652.5</v>
      </c>
      <c r="L52" s="8">
        <f t="shared" si="1"/>
        <v>795.75</v>
      </c>
      <c r="M52" s="8">
        <f t="shared" si="2"/>
        <v>1856.7499999999998</v>
      </c>
      <c r="N52" s="7"/>
      <c r="O52" s="7"/>
      <c r="P52" s="11"/>
    </row>
    <row r="53" spans="2:15" ht="37.5" customHeight="1">
      <c r="B53" s="43"/>
      <c r="C53" s="16" t="s">
        <v>77</v>
      </c>
      <c r="D53" s="39" t="s">
        <v>4</v>
      </c>
      <c r="E53" s="40"/>
      <c r="F53" s="31" t="s">
        <v>60</v>
      </c>
      <c r="G53" s="31"/>
      <c r="H53" s="31"/>
      <c r="I53" s="18">
        <v>7766000</v>
      </c>
      <c r="J53" s="18">
        <v>7766</v>
      </c>
      <c r="K53" s="21">
        <f>J53*50%</f>
        <v>3883</v>
      </c>
      <c r="L53" s="21">
        <f>J53*15%</f>
        <v>1164.8999999999999</v>
      </c>
      <c r="M53" s="21">
        <f>J53*35%</f>
        <v>2718.1</v>
      </c>
      <c r="N53" s="18"/>
      <c r="O53" s="18"/>
    </row>
    <row r="98" ht="27"/>
    <row r="105" ht="27"/>
    <row r="107" ht="27"/>
    <row r="108" ht="27"/>
  </sheetData>
  <sheetProtection insertRows="0"/>
  <mergeCells count="95">
    <mergeCell ref="F50:H50"/>
    <mergeCell ref="D51:E51"/>
    <mergeCell ref="F51:H51"/>
    <mergeCell ref="D46:E46"/>
    <mergeCell ref="F52:H52"/>
    <mergeCell ref="F46:H46"/>
    <mergeCell ref="D47:E47"/>
    <mergeCell ref="F47:H47"/>
    <mergeCell ref="C48:C52"/>
    <mergeCell ref="D48:H48"/>
    <mergeCell ref="D49:E49"/>
    <mergeCell ref="F49:H49"/>
    <mergeCell ref="D50:E50"/>
    <mergeCell ref="D41:E41"/>
    <mergeCell ref="F41:H41"/>
    <mergeCell ref="D42:E42"/>
    <mergeCell ref="F42:H42"/>
    <mergeCell ref="D52:E52"/>
    <mergeCell ref="B44:B47"/>
    <mergeCell ref="C44:C47"/>
    <mergeCell ref="D44:H44"/>
    <mergeCell ref="D45:E45"/>
    <mergeCell ref="F45:H45"/>
    <mergeCell ref="F36:H36"/>
    <mergeCell ref="D38:E38"/>
    <mergeCell ref="F38:H38"/>
    <mergeCell ref="D39:E39"/>
    <mergeCell ref="F39:H39"/>
    <mergeCell ref="F40:H40"/>
    <mergeCell ref="C32:C34"/>
    <mergeCell ref="D32:H32"/>
    <mergeCell ref="D33:E33"/>
    <mergeCell ref="F33:H33"/>
    <mergeCell ref="D34:E34"/>
    <mergeCell ref="F34:H34"/>
    <mergeCell ref="N9:N10"/>
    <mergeCell ref="D13:E22"/>
    <mergeCell ref="F15:H15"/>
    <mergeCell ref="F29:H29"/>
    <mergeCell ref="F23:H23"/>
    <mergeCell ref="F24:H24"/>
    <mergeCell ref="I14:I22"/>
    <mergeCell ref="J14:J22"/>
    <mergeCell ref="N14:N22"/>
    <mergeCell ref="F16:H16"/>
    <mergeCell ref="B9:B10"/>
    <mergeCell ref="D12:H12"/>
    <mergeCell ref="F13:H13"/>
    <mergeCell ref="F14:H14"/>
    <mergeCell ref="F21:H21"/>
    <mergeCell ref="L9:M9"/>
    <mergeCell ref="F20:H20"/>
    <mergeCell ref="L14:L22"/>
    <mergeCell ref="M14:M22"/>
    <mergeCell ref="F17:H17"/>
    <mergeCell ref="B2:O2"/>
    <mergeCell ref="B4:C4"/>
    <mergeCell ref="D4:E4"/>
    <mergeCell ref="H4:K4"/>
    <mergeCell ref="B8:E8"/>
    <mergeCell ref="F8:H10"/>
    <mergeCell ref="I9:I10"/>
    <mergeCell ref="J9:J10"/>
    <mergeCell ref="D9:E10"/>
    <mergeCell ref="I8:O8"/>
    <mergeCell ref="O9:O10"/>
    <mergeCell ref="B11:H11"/>
    <mergeCell ref="D29:E31"/>
    <mergeCell ref="C12:C31"/>
    <mergeCell ref="F28:H28"/>
    <mergeCell ref="D26:E28"/>
    <mergeCell ref="D23:E25"/>
    <mergeCell ref="F25:H25"/>
    <mergeCell ref="C9:C10"/>
    <mergeCell ref="K14:K22"/>
    <mergeCell ref="D53:E53"/>
    <mergeCell ref="F53:H53"/>
    <mergeCell ref="B48:B53"/>
    <mergeCell ref="D37:E37"/>
    <mergeCell ref="F37:H37"/>
    <mergeCell ref="D43:E43"/>
    <mergeCell ref="F43:H43"/>
    <mergeCell ref="C35:C43"/>
    <mergeCell ref="D35:H35"/>
    <mergeCell ref="D36:E36"/>
    <mergeCell ref="O14:O22"/>
    <mergeCell ref="B12:B43"/>
    <mergeCell ref="F31:H31"/>
    <mergeCell ref="F26:H26"/>
    <mergeCell ref="F27:H27"/>
    <mergeCell ref="F22:H22"/>
    <mergeCell ref="F30:H30"/>
    <mergeCell ref="F18:H18"/>
    <mergeCell ref="F19:H19"/>
    <mergeCell ref="D40:E40"/>
  </mergeCells>
  <printOptions/>
  <pageMargins left="0.31496062992125984" right="0.31496062992125984" top="0.7480314960629921" bottom="0.7480314960629921" header="0.31496062992125984" footer="0.31496062992125984"/>
  <pageSetup orientation="portrait" paperSize="9" scale="5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2019-02-07T00:28:57Z</cp:lastPrinted>
  <dcterms:created xsi:type="dcterms:W3CDTF">2018-01-02T06:02:17Z</dcterms:created>
  <dcterms:modified xsi:type="dcterms:W3CDTF">2019-04-19T07:46:03Z</dcterms:modified>
  <cp:category/>
  <cp:version/>
  <cp:contentType/>
  <cp:contentStatus/>
</cp:coreProperties>
</file>