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1980" tabRatio="830" activeTab="4"/>
  </bookViews>
  <sheets>
    <sheet name="1. 후원금 수입내역서" sheetId="1" r:id="rId1"/>
    <sheet name="2. 후원품 수입내역서" sheetId="2" r:id="rId2"/>
    <sheet name="3. 후원금 사용내역서" sheetId="3" r:id="rId3"/>
    <sheet name="4. 후원품 사용내역서" sheetId="4" r:id="rId4"/>
    <sheet name="5. 후원금 전용계좌" sheetId="5" r:id="rId5"/>
  </sheets>
  <definedNames>
    <definedName name="_xlnm.Print_Titles" localSheetId="2">'3. 후원금 사용내역서'!$6:$6</definedName>
  </definedNames>
  <calcPr fullCalcOnLoad="1"/>
</workbook>
</file>

<file path=xl/sharedStrings.xml><?xml version="1.0" encoding="utf-8"?>
<sst xmlns="http://schemas.openxmlformats.org/spreadsheetml/2006/main" count="800" uniqueCount="298">
  <si>
    <t>No.</t>
  </si>
  <si>
    <t>후원금종류</t>
  </si>
  <si>
    <t>내역</t>
  </si>
  <si>
    <t>금액</t>
  </si>
  <si>
    <t>비고</t>
  </si>
  <si>
    <t>2</t>
  </si>
  <si>
    <t>3</t>
  </si>
  <si>
    <t>4</t>
  </si>
  <si>
    <t>5</t>
  </si>
  <si>
    <t>6</t>
  </si>
  <si>
    <t>7</t>
  </si>
  <si>
    <t>8</t>
  </si>
  <si>
    <t>9</t>
  </si>
  <si>
    <t>합계</t>
  </si>
  <si>
    <t>발생일자</t>
  </si>
  <si>
    <t>비영리법인구분</t>
  </si>
  <si>
    <t>기타내용</t>
  </si>
  <si>
    <t>모금자기관여부</t>
  </si>
  <si>
    <t>기부금단체여부</t>
  </si>
  <si>
    <t>후원자</t>
  </si>
  <si>
    <t>후원자구분</t>
  </si>
  <si>
    <t>10</t>
  </si>
  <si>
    <t>N</t>
  </si>
  <si>
    <t>1. 후원금 수입내역서</t>
  </si>
  <si>
    <t>금액(단위:원)</t>
  </si>
  <si>
    <t>3. 후원금 사용내역서</t>
  </si>
  <si>
    <t>사용일자</t>
  </si>
  <si>
    <t>사용내역</t>
  </si>
  <si>
    <t>산출기준</t>
  </si>
  <si>
    <t>11</t>
  </si>
  <si>
    <t>12</t>
  </si>
  <si>
    <t>13</t>
  </si>
  <si>
    <t>14</t>
  </si>
  <si>
    <t>15</t>
  </si>
  <si>
    <t>합계</t>
  </si>
  <si>
    <t>2. 후원품 수입내역서</t>
  </si>
  <si>
    <t>후원품종류</t>
  </si>
  <si>
    <t>품명</t>
  </si>
  <si>
    <t>상당금액(단위:원)</t>
  </si>
  <si>
    <t>단위</t>
  </si>
  <si>
    <t>수량</t>
  </si>
  <si>
    <t>1</t>
  </si>
  <si>
    <t>4. 후원품 사용내역서</t>
  </si>
  <si>
    <t>사용처</t>
  </si>
  <si>
    <t>결연후원금품여부</t>
  </si>
  <si>
    <t>수량</t>
  </si>
  <si>
    <t>단위</t>
  </si>
  <si>
    <t>상당금액</t>
  </si>
  <si>
    <t xml:space="preserve">5. 후원금 전용계좌 </t>
  </si>
  <si>
    <t>금융기관 등의 명칭</t>
  </si>
  <si>
    <t>계좌번호</t>
  </si>
  <si>
    <t xml:space="preserve">계좌명의 </t>
  </si>
  <si>
    <t>비영리법인</t>
  </si>
  <si>
    <t>16</t>
  </si>
  <si>
    <t>17</t>
  </si>
  <si>
    <t>18</t>
  </si>
  <si>
    <t>강동구다문화가족지원센터 후원금(품) 수입 및 사용결과보고서</t>
  </si>
  <si>
    <t>결연
금품
여부</t>
  </si>
  <si>
    <t>1</t>
  </si>
  <si>
    <t>세트</t>
  </si>
  <si>
    <t>기타 후원금품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</si>
  <si>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</si>
  <si>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</si>
  <si>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</si>
  <si>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</si>
  <si>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</si>
  <si>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</si>
  <si>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</si>
  <si>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</si>
  <si>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</si>
  <si>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</si>
  <si>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</si>
  <si>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</si>
  <si>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신한은행</t>
  </si>
  <si>
    <t>강동구다문화가족지원센터</t>
  </si>
  <si>
    <t>영리법인</t>
  </si>
  <si>
    <t>다문화가정 배부</t>
  </si>
  <si>
    <t>개</t>
  </si>
  <si>
    <t>식품</t>
  </si>
  <si>
    <t>비영리법인</t>
  </si>
  <si>
    <t>장</t>
  </si>
  <si>
    <t xml:space="preserve">다문화 1가족 </t>
  </si>
  <si>
    <t>벌</t>
  </si>
  <si>
    <t>● 기간 : 2020년 1월 1일부터 2020년 12월 31일까지</t>
  </si>
  <si>
    <t>센터이용자 배부</t>
  </si>
  <si>
    <t>생필품</t>
  </si>
  <si>
    <t>박스</t>
  </si>
  <si>
    <t>생필품</t>
  </si>
  <si>
    <t>가족식사세트</t>
  </si>
  <si>
    <t>식품</t>
  </si>
  <si>
    <t>생활용품</t>
  </si>
  <si>
    <t xml:space="preserve">식품 </t>
  </si>
  <si>
    <t>쌀 10kg</t>
  </si>
  <si>
    <t>도시락</t>
  </si>
  <si>
    <t>한라봉 5kg</t>
  </si>
  <si>
    <t>액상분유 200ml</t>
  </si>
  <si>
    <t>쌀 10kg</t>
  </si>
  <si>
    <t>의류(상의)</t>
  </si>
  <si>
    <t>의류(하의)</t>
  </si>
  <si>
    <t>CD 학습기</t>
  </si>
  <si>
    <t>도서</t>
  </si>
  <si>
    <t>스마트펜</t>
  </si>
  <si>
    <t>개</t>
  </si>
  <si>
    <t>포장 삼계탕</t>
  </si>
  <si>
    <t>맘스터치 대중삼계탕</t>
  </si>
  <si>
    <t>영어종합교재</t>
  </si>
  <si>
    <t>온누리 상품권</t>
  </si>
  <si>
    <t>온누리 상품권</t>
  </si>
  <si>
    <t>세탁세제</t>
  </si>
  <si>
    <t>마스크</t>
  </si>
  <si>
    <t>마스크 세트</t>
  </si>
  <si>
    <t>리빙박스</t>
  </si>
  <si>
    <t>분유</t>
  </si>
  <si>
    <t>냉동식품
(명성쇠고기국)</t>
  </si>
  <si>
    <t>상의(아동외투)</t>
  </si>
  <si>
    <t>김치 10L</t>
  </si>
  <si>
    <t>반찬세트</t>
  </si>
  <si>
    <t>민간단체</t>
  </si>
  <si>
    <t>국가기관</t>
  </si>
  <si>
    <t>비영리법인</t>
  </si>
  <si>
    <t>비영리법인</t>
  </si>
  <si>
    <t>개인</t>
  </si>
  <si>
    <t>기타</t>
  </si>
  <si>
    <t>민간단체</t>
  </si>
  <si>
    <t>기타</t>
  </si>
  <si>
    <t>국가기관</t>
  </si>
  <si>
    <t>국가기관</t>
  </si>
  <si>
    <t>31</t>
  </si>
  <si>
    <t>신발</t>
  </si>
  <si>
    <t>상의(여성)</t>
  </si>
  <si>
    <t>하의(여성)</t>
  </si>
  <si>
    <t>상의(영유아의류)</t>
  </si>
  <si>
    <t>상의(내의)</t>
  </si>
  <si>
    <t>식사제공</t>
  </si>
  <si>
    <t>의류(상의)</t>
  </si>
  <si>
    <t>수영복</t>
  </si>
  <si>
    <t>의류(여성운동복)</t>
  </si>
  <si>
    <t>벌</t>
  </si>
  <si>
    <t>센터이용자 배부</t>
  </si>
  <si>
    <t>N</t>
  </si>
  <si>
    <t>쌀 10kg</t>
  </si>
  <si>
    <t>다문화가정 배부</t>
  </si>
  <si>
    <t>쿠쿠 밥솥</t>
  </si>
  <si>
    <t>포장삼계탕</t>
  </si>
  <si>
    <t>다문화가정 배부</t>
  </si>
  <si>
    <t>센터이용자 배부</t>
  </si>
  <si>
    <t>개</t>
  </si>
  <si>
    <t xml:space="preserve">다문화 1가족 </t>
  </si>
  <si>
    <t xml:space="preserve">다문화 1가족 </t>
  </si>
  <si>
    <t>다문화가정 배부</t>
  </si>
  <si>
    <t>개</t>
  </si>
  <si>
    <t>세트</t>
  </si>
  <si>
    <t>장</t>
  </si>
  <si>
    <t xml:space="preserve">다문화 1가족 </t>
  </si>
  <si>
    <t>사용내역</t>
  </si>
  <si>
    <t>비영리법인</t>
  </si>
  <si>
    <t>생필품</t>
  </si>
  <si>
    <t>지역사회 후원금품</t>
  </si>
  <si>
    <t>전년도이월금(후원금)</t>
  </si>
  <si>
    <t>영리법인</t>
  </si>
  <si>
    <t>영리법인</t>
  </si>
  <si>
    <t>모두사랑가족캠프</t>
  </si>
  <si>
    <t>모두사랑가족캠프-코로나19로 사업취소</t>
  </si>
  <si>
    <t xml:space="preserve">비지정 후원금 </t>
  </si>
  <si>
    <t>가족명랑가요제</t>
  </si>
  <si>
    <t>비지정후원&gt;비지정후원사업</t>
  </si>
  <si>
    <t>잡지출</t>
  </si>
  <si>
    <t>반환금&gt;반환금</t>
  </si>
  <si>
    <t xml:space="preserve">N </t>
  </si>
  <si>
    <t>다문화가정 긴급생활비 지원</t>
  </si>
  <si>
    <t>모두사랑가족캠프 사전답사_이천돌솥밥</t>
  </si>
  <si>
    <t>한부모가정을 위한 문화누리_홍보비(문자충전)</t>
  </si>
  <si>
    <t>한부모가정을 위한 문화누리_기타운영비(삼각대)</t>
  </si>
  <si>
    <t>한부모가정을 위한 문화누리_기타운영비(게이밍이어셋, Y케이블젠더)</t>
  </si>
  <si>
    <t>한부모가정을 위한 문화누리_기타운영비(웹캠)</t>
  </si>
  <si>
    <t>한부모가정을 위한 문화누리_기타운영비(방송조명)</t>
  </si>
  <si>
    <t>한부모가정을 위한 문화누리_진행비(마리모 키우기 재료)</t>
  </si>
  <si>
    <t>한부모가정을 위한 문화누리_진행비(버섯키우기 재료)</t>
  </si>
  <si>
    <t>9828 마사회-모두사랑가족캠프 계좌 이자잔액</t>
  </si>
  <si>
    <t>한부모가정을 위한 문화누리_진행비(가죽공예 체험 재료)</t>
  </si>
  <si>
    <t>제1회 부부의날_기타운영비(대형현수막)</t>
  </si>
  <si>
    <t>제1회 부부의날-기타운영비(사연공모강화물)</t>
  </si>
  <si>
    <t>제8회 다 하나의 온라인 가족축제‘가족명랑가요제’(시상품 상품비)</t>
  </si>
  <si>
    <t>제8회 다 하나의 온라인 가족축제‘가족명랑가요제’(카카오톡 충전)</t>
  </si>
  <si>
    <t>제8회 다 하나의 온라인 가족축제‘가족명랑가요제’(SMS문자충전)</t>
  </si>
  <si>
    <t>제8회 다 하나의 온라인 가족축제‘가족명랑가요제’(기념품비)</t>
  </si>
  <si>
    <t>제8회 다 하나의 온라인 가족축제‘가족명랑가요제’(상장용지 및 케이스)</t>
  </si>
  <si>
    <t>제8회 다 하나의 온라인 가족축제‘가족명랑가요제’ (가면만들기 부재료)</t>
  </si>
  <si>
    <t>제8회 다 하나의 온라인 가족축제‘가족명랑가요제’(상패)</t>
  </si>
  <si>
    <t>제8회 다 하나의 온라인 가족축제‘가족명랑가요제’(홍보비)</t>
  </si>
  <si>
    <t>긴급생활지원</t>
  </si>
  <si>
    <t>2020년 모범어린이 표창 수상자 케익 구입</t>
  </si>
  <si>
    <t>2</t>
  </si>
  <si>
    <t>3</t>
  </si>
  <si>
    <t>4</t>
  </si>
  <si>
    <t>N</t>
  </si>
  <si>
    <t>N</t>
  </si>
  <si>
    <t>Y</t>
  </si>
  <si>
    <t>Y</t>
  </si>
  <si>
    <t>N</t>
  </si>
  <si>
    <t>국민은행</t>
  </si>
  <si>
    <t>강동구건강가정지원센터</t>
  </si>
  <si>
    <t>신한은행</t>
  </si>
  <si>
    <t>강동구다문화가족지원센터</t>
  </si>
  <si>
    <t>가전제품</t>
  </si>
  <si>
    <t>컴퓨터</t>
  </si>
  <si>
    <t>32</t>
  </si>
  <si>
    <t>33</t>
  </si>
  <si>
    <t>기타 후원금품</t>
  </si>
  <si>
    <t>영리법인</t>
  </si>
  <si>
    <t>N</t>
  </si>
  <si>
    <t>생활용품</t>
  </si>
  <si>
    <t>인형</t>
  </si>
  <si>
    <t>개</t>
  </si>
  <si>
    <t>34</t>
  </si>
  <si>
    <t>플래저박스</t>
  </si>
  <si>
    <t>35</t>
  </si>
  <si>
    <t>36</t>
  </si>
  <si>
    <t>컴퓨터</t>
  </si>
  <si>
    <t>귤 5kg</t>
  </si>
  <si>
    <t>귤 5kg</t>
  </si>
  <si>
    <t>센터이용자 배부</t>
  </si>
  <si>
    <t>기타단체</t>
  </si>
  <si>
    <t>센터자조모임</t>
  </si>
  <si>
    <t>개인사업자</t>
  </si>
  <si>
    <t>2020 다문화 알리미_보수교육 강사비</t>
  </si>
  <si>
    <t>37</t>
  </si>
  <si>
    <t>방역키트</t>
  </si>
  <si>
    <t>비대면사업 진행</t>
  </si>
  <si>
    <t>한**** ****</t>
  </si>
  <si>
    <t>국*** *****</t>
  </si>
  <si>
    <t>아*****</t>
  </si>
  <si>
    <t>신***</t>
  </si>
  <si>
    <t>레*******</t>
  </si>
  <si>
    <t>케****</t>
  </si>
  <si>
    <t>글*********</t>
  </si>
  <si>
    <t>국*********</t>
  </si>
  <si>
    <t>해*******</t>
  </si>
  <si>
    <t>명*******</t>
  </si>
  <si>
    <t>사********</t>
  </si>
  <si>
    <t>아************</t>
  </si>
  <si>
    <t>K**********</t>
  </si>
  <si>
    <t>대***** *******</t>
  </si>
  <si>
    <t>혜****</t>
  </si>
  <si>
    <t>강*********</t>
  </si>
  <si>
    <t>홀******</t>
  </si>
  <si>
    <t>기*******(****)</t>
  </si>
  <si>
    <t>강****</t>
  </si>
  <si>
    <t>강********</t>
  </si>
  <si>
    <t>서**** ***</t>
  </si>
  <si>
    <t>명*****</t>
  </si>
  <si>
    <t>강***</t>
  </si>
  <si>
    <t>강********</t>
  </si>
  <si>
    <t>미***</t>
  </si>
  <si>
    <t>롯*****</t>
  </si>
  <si>
    <t>농*********</t>
  </si>
  <si>
    <t>태***, 준*****
(강***** 소속)</t>
  </si>
  <si>
    <t>한부모가정을 위한 문화누리_원천세(조**)</t>
  </si>
  <si>
    <t>한부모가정을 위한 문화누리_강사비(조**)</t>
  </si>
  <si>
    <t>한부모가정을 위한 문화누리_원천세(장**)</t>
  </si>
  <si>
    <t>한부모가정을 위한 문화누리_강사비(장**)</t>
  </si>
  <si>
    <t>긴급생활 지원(대상자: 신**)</t>
  </si>
  <si>
    <t>지정후원&gt;한부모문화누리-아**</t>
  </si>
  <si>
    <t>지정후원&gt;가족명랑운동회-아**</t>
  </si>
  <si>
    <t>아**-한부모문화누리(강*********) 지정후원금 집행잔액 반납</t>
  </si>
  <si>
    <t>1) 후원금 계좌 이자잔액 5,804원
 - 0190 아**-한부모문화누리 5,258원(이월이자 1,835+당해이자 3,423원) 
 - 9828 마**-모두사랑가족캠프 369원(추가이자)
 - 9930 아**-가족명랑운동회(가요제) 177원
2) 후원금 계좌 보조금 집행잔액 9,660원
 - 0190 아**-한부모문화누리 9,660원</t>
  </si>
  <si>
    <t>법인전입금(후원금) 전년도이월금</t>
  </si>
  <si>
    <t>비지정 후원금 전년도이월금</t>
  </si>
  <si>
    <t>영리법인 외</t>
  </si>
  <si>
    <t>5</t>
  </si>
  <si>
    <t>기타예금이자수입(신한은행)</t>
  </si>
  <si>
    <t>법인전입금 외 후원금 1분기 예금이자</t>
  </si>
  <si>
    <t>6</t>
  </si>
  <si>
    <t>기타예금이자수입(국민은행)</t>
  </si>
  <si>
    <t>7</t>
  </si>
  <si>
    <t>법인전입금 외 후원금 2분기 예금이자</t>
  </si>
  <si>
    <t>8</t>
  </si>
  <si>
    <t>법인전입금 외 후원금 3분기 예금이자</t>
  </si>
  <si>
    <t>9</t>
  </si>
  <si>
    <t>법인전입금 외 후원금 4분기 예금이자</t>
  </si>
  <si>
    <t>국***-비지정 후원금 전년도이월금</t>
  </si>
  <si>
    <t>아**-한부모문화누리사업 전년도이월금</t>
  </si>
  <si>
    <t>국*** 비지정후원금 상반기 예금이자</t>
  </si>
  <si>
    <t>국*** 비지정후원금 하반기 예금이자</t>
  </si>
  <si>
    <t>11</t>
  </si>
  <si>
    <t>12</t>
  </si>
  <si>
    <t>소계(후원금)</t>
  </si>
  <si>
    <t>소계(반환금+잡지출)</t>
  </si>
  <si>
    <t>세출총계</t>
  </si>
  <si>
    <t>소계(이월금+예금이자)</t>
  </si>
  <si>
    <t>소계(후원금)</t>
  </si>
  <si>
    <t>세입총계</t>
  </si>
  <si>
    <t>140-011-**9575</t>
  </si>
  <si>
    <t>140-011-**9689</t>
  </si>
  <si>
    <t>085301-04-**4240</t>
  </si>
  <si>
    <t>140-011-**9811</t>
  </si>
  <si>
    <t>140-011-**9930</t>
  </si>
  <si>
    <t>140-011-**9828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</si>
</sst>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[$-412]yyyy&quot;년&quot;\ m&quot;월&quot;\ d&quot;일&quot;\ dddd"/>
    <numFmt numFmtId="180" formatCode="[$-412]AM/PM\ h:mm:ss"/>
    <numFmt numFmtId="181" formatCode="0_);[Red]\(0\)"/>
    <numFmt numFmtId="182" formatCode="mm&quot;월&quot;\ dd&quot;일&quot;"/>
    <numFmt numFmtId="183" formatCode="[$-F800]dddd\,\ mmmm\ dd\,\ yyyy"/>
  </numFmts>
  <fonts count="7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8"/>
      <name val="나눔고딕"/>
      <family val="3"/>
    </font>
    <font>
      <sz val="10"/>
      <name val="나눔고딕"/>
      <family val="3"/>
    </font>
    <font>
      <sz val="11"/>
      <name val="나눔고딕"/>
      <family val="3"/>
    </font>
    <font>
      <b/>
      <sz val="10"/>
      <color indexed="8"/>
      <name val="나눔고딕"/>
      <family val="3"/>
    </font>
    <font>
      <b/>
      <sz val="10"/>
      <name val="나눔고딕"/>
      <family val="3"/>
    </font>
    <font>
      <b/>
      <sz val="11"/>
      <name val="나눔고딕"/>
      <family val="3"/>
    </font>
    <font>
      <b/>
      <sz val="16"/>
      <name val="나눔고딕"/>
      <family val="3"/>
    </font>
    <font>
      <b/>
      <sz val="14"/>
      <color indexed="8"/>
      <name val="나눔고딕"/>
      <family val="3"/>
    </font>
    <font>
      <sz val="14"/>
      <name val="나눔고딕"/>
      <family val="3"/>
    </font>
    <font>
      <b/>
      <sz val="12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b/>
      <sz val="11"/>
      <color indexed="8"/>
      <name val="나눔고딕"/>
      <family val="3"/>
    </font>
    <font>
      <sz val="10"/>
      <color indexed="10"/>
      <name val="나눔고딕"/>
      <family val="3"/>
    </font>
    <font>
      <b/>
      <sz val="10"/>
      <color indexed="10"/>
      <name val="나눔고딕"/>
      <family val="3"/>
    </font>
    <font>
      <b/>
      <sz val="12"/>
      <color indexed="8"/>
      <name val="나눔고딕"/>
      <family val="3"/>
    </font>
    <font>
      <b/>
      <sz val="16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b/>
      <sz val="10"/>
      <color indexed="8"/>
      <name val="Calibri"/>
      <family val="3"/>
    </font>
    <font>
      <b/>
      <sz val="10"/>
      <color theme="1" tint="0.04998999834060669"/>
      <name val="나눔고딕"/>
      <family val="3"/>
    </font>
    <font>
      <b/>
      <sz val="10"/>
      <color theme="1"/>
      <name val="나눔고딕"/>
      <family val="3"/>
    </font>
    <font>
      <sz val="10"/>
      <color theme="1"/>
      <name val="나눔고딕"/>
      <family val="3"/>
    </font>
    <font>
      <sz val="10"/>
      <color rgb="FF000000"/>
      <name val="나눔고딕"/>
      <family val="3"/>
    </font>
    <font>
      <sz val="11"/>
      <name val="Calibri"/>
      <family val="3"/>
    </font>
    <font>
      <b/>
      <sz val="11"/>
      <color rgb="FF000000"/>
      <name val="나눔고딕"/>
      <family val="3"/>
    </font>
    <font>
      <sz val="10"/>
      <color rgb="FFFF0000"/>
      <name val="나눔고딕"/>
      <family val="3"/>
    </font>
    <font>
      <b/>
      <sz val="10"/>
      <color rgb="FFFF0000"/>
      <name val="나눔고딕"/>
      <family val="3"/>
    </font>
    <font>
      <b/>
      <sz val="10"/>
      <color rgb="FF000000"/>
      <name val="나눔고딕"/>
      <family val="3"/>
    </font>
    <font>
      <b/>
      <sz val="14"/>
      <color indexed="8"/>
      <name val="Calibri"/>
      <family val="3"/>
    </font>
    <font>
      <sz val="14"/>
      <name val="Calibri"/>
      <family val="3"/>
    </font>
    <font>
      <b/>
      <sz val="12"/>
      <color rgb="FF000000"/>
      <name val="나눔고딕"/>
      <family val="3"/>
    </font>
    <font>
      <b/>
      <sz val="16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6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shrinkToFit="1"/>
    </xf>
    <xf numFmtId="0" fontId="63" fillId="35" borderId="10" xfId="0" applyFont="1" applyFill="1" applyBorder="1" applyAlignment="1">
      <alignment horizontal="center" vertical="center" shrinkToFit="1"/>
    </xf>
    <xf numFmtId="0" fontId="63" fillId="35" borderId="11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64" fillId="36" borderId="10" xfId="62" applyFont="1" applyFill="1" applyBorder="1" applyAlignment="1">
      <alignment vertical="center"/>
      <protection/>
    </xf>
    <xf numFmtId="0" fontId="7" fillId="37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 wrapText="1"/>
    </xf>
    <xf numFmtId="177" fontId="66" fillId="0" borderId="10" xfId="62" applyNumberFormat="1" applyFont="1" applyFill="1" applyBorder="1" applyAlignment="1">
      <alignment vertical="center" wrapText="1"/>
      <protection/>
    </xf>
    <xf numFmtId="177" fontId="12" fillId="37" borderId="10" xfId="0" applyNumberFormat="1" applyFont="1" applyFill="1" applyBorder="1" applyAlignment="1">
      <alignment vertical="center"/>
    </xf>
    <xf numFmtId="49" fontId="65" fillId="0" borderId="10" xfId="62" applyNumberFormat="1" applyFont="1" applyFill="1" applyBorder="1" applyAlignment="1">
      <alignment horizontal="center" vertical="center" wrapText="1"/>
      <protection/>
    </xf>
    <xf numFmtId="178" fontId="65" fillId="0" borderId="10" xfId="62" applyNumberFormat="1" applyFont="1" applyFill="1" applyBorder="1" applyAlignment="1">
      <alignment horizontal="center" vertical="center" wrapText="1"/>
      <protection/>
    </xf>
    <xf numFmtId="177" fontId="65" fillId="0" borderId="10" xfId="62" applyNumberFormat="1" applyFont="1" applyFill="1" applyBorder="1" applyAlignment="1">
      <alignment horizontal="righ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4" fontId="4" fillId="0" borderId="10" xfId="6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62" applyNumberFormat="1" applyFont="1" applyFill="1" applyBorder="1" applyAlignment="1">
      <alignment horizontal="center"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7" fontId="5" fillId="0" borderId="0" xfId="0" applyNumberFormat="1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5" fillId="0" borderId="10" xfId="62" applyNumberFormat="1" applyFont="1" applyFill="1" applyBorder="1" applyAlignment="1">
      <alignment horizontal="center" vertical="center" wrapText="1"/>
      <protection/>
    </xf>
    <xf numFmtId="14" fontId="68" fillId="36" borderId="10" xfId="62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 vertical="center"/>
    </xf>
    <xf numFmtId="49" fontId="65" fillId="39" borderId="10" xfId="62" applyNumberFormat="1" applyFont="1" applyFill="1" applyBorder="1" applyAlignment="1">
      <alignment horizontal="center" vertical="center" wrapText="1"/>
      <protection/>
    </xf>
    <xf numFmtId="14" fontId="6" fillId="33" borderId="10" xfId="0" applyNumberFormat="1" applyFont="1" applyFill="1" applyBorder="1" applyAlignment="1">
      <alignment horizontal="center" vertical="center" wrapText="1"/>
    </xf>
    <xf numFmtId="14" fontId="7" fillId="37" borderId="10" xfId="0" applyNumberFormat="1" applyFont="1" applyFill="1" applyBorder="1" applyAlignment="1">
      <alignment horizontal="center" vertical="center"/>
    </xf>
    <xf numFmtId="14" fontId="65" fillId="0" borderId="12" xfId="6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69" fillId="0" borderId="12" xfId="0" applyFont="1" applyBorder="1" applyAlignment="1">
      <alignment vertical="center"/>
    </xf>
    <xf numFmtId="49" fontId="4" fillId="6" borderId="10" xfId="6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3" fillId="6" borderId="10" xfId="0" applyNumberFormat="1" applyFont="1" applyFill="1" applyBorder="1" applyAlignment="1">
      <alignment horizontal="center" vertical="center"/>
    </xf>
    <xf numFmtId="14" fontId="4" fillId="6" borderId="10" xfId="62" applyNumberFormat="1" applyFont="1" applyFill="1" applyBorder="1" applyAlignment="1">
      <alignment horizontal="center" vertical="center" wrapText="1"/>
      <protection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shrinkToFit="1"/>
    </xf>
    <xf numFmtId="177" fontId="4" fillId="6" borderId="10" xfId="62" applyNumberFormat="1" applyFont="1" applyFill="1" applyBorder="1" applyAlignment="1">
      <alignment vertical="center" wrapText="1"/>
      <protection/>
    </xf>
    <xf numFmtId="177" fontId="66" fillId="6" borderId="10" xfId="62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177" fontId="66" fillId="0" borderId="10" xfId="0" applyNumberFormat="1" applyFont="1" applyFill="1" applyBorder="1" applyAlignment="1">
      <alignment horizontal="right" vertical="center" wrapText="1"/>
    </xf>
    <xf numFmtId="176" fontId="6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65" fillId="0" borderId="14" xfId="62" applyNumberFormat="1" applyFont="1" applyFill="1" applyBorder="1" applyAlignment="1">
      <alignment horizontal="right" vertical="center" wrapText="1"/>
      <protection/>
    </xf>
    <xf numFmtId="41" fontId="0" fillId="0" borderId="0" xfId="48" applyAlignment="1">
      <alignment horizontal="left" vertical="center"/>
      <protection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vertical="center"/>
    </xf>
    <xf numFmtId="177" fontId="12" fillId="37" borderId="10" xfId="0" applyNumberFormat="1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177" fontId="12" fillId="37" borderId="16" xfId="0" applyNumberFormat="1" applyFont="1" applyFill="1" applyBorder="1" applyAlignment="1">
      <alignment vertical="center"/>
    </xf>
    <xf numFmtId="0" fontId="7" fillId="37" borderId="17" xfId="0" applyFont="1" applyFill="1" applyBorder="1" applyAlignment="1">
      <alignment vertical="center"/>
    </xf>
    <xf numFmtId="177" fontId="12" fillId="37" borderId="13" xfId="0" applyNumberFormat="1" applyFont="1" applyFill="1" applyBorder="1" applyAlignment="1">
      <alignment vertical="center"/>
    </xf>
    <xf numFmtId="0" fontId="3" fillId="6" borderId="10" xfId="0" applyNumberFormat="1" applyFont="1" applyFill="1" applyBorder="1" applyAlignment="1">
      <alignment horizontal="center" vertical="center" wrapText="1"/>
    </xf>
    <xf numFmtId="176" fontId="66" fillId="6" borderId="10" xfId="0" applyNumberFormat="1" applyFont="1" applyFill="1" applyBorder="1" applyAlignment="1">
      <alignment horizontal="center" vertical="center" wrapText="1"/>
    </xf>
    <xf numFmtId="49" fontId="66" fillId="6" borderId="10" xfId="0" applyNumberFormat="1" applyFont="1" applyFill="1" applyBorder="1" applyAlignment="1">
      <alignment horizontal="left" vertical="center" wrapText="1"/>
    </xf>
    <xf numFmtId="177" fontId="66" fillId="6" borderId="10" xfId="0" applyNumberFormat="1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177" fontId="12" fillId="37" borderId="14" xfId="0" applyNumberFormat="1" applyFont="1" applyFill="1" applyBorder="1" applyAlignment="1">
      <alignment vertical="center"/>
    </xf>
    <xf numFmtId="0" fontId="64" fillId="36" borderId="16" xfId="62" applyFont="1" applyFill="1" applyBorder="1" applyAlignment="1">
      <alignment vertical="center"/>
      <protection/>
    </xf>
    <xf numFmtId="0" fontId="7" fillId="37" borderId="16" xfId="0" applyFont="1" applyFill="1" applyBorder="1" applyAlignment="1">
      <alignment horizontal="center" vertical="center"/>
    </xf>
    <xf numFmtId="177" fontId="12" fillId="37" borderId="18" xfId="0" applyNumberFormat="1" applyFont="1" applyFill="1" applyBorder="1" applyAlignment="1">
      <alignment vertical="center"/>
    </xf>
    <xf numFmtId="0" fontId="64" fillId="36" borderId="13" xfId="62" applyFont="1" applyFill="1" applyBorder="1" applyAlignment="1">
      <alignment vertical="center"/>
      <protection/>
    </xf>
    <xf numFmtId="0" fontId="8" fillId="37" borderId="13" xfId="0" applyFont="1" applyFill="1" applyBorder="1" applyAlignment="1">
      <alignment horizontal="center" vertical="center"/>
    </xf>
    <xf numFmtId="177" fontId="12" fillId="37" borderId="19" xfId="0" applyNumberFormat="1" applyFont="1" applyFill="1" applyBorder="1" applyAlignment="1">
      <alignment vertical="center"/>
    </xf>
    <xf numFmtId="49" fontId="65" fillId="37" borderId="10" xfId="0" applyNumberFormat="1" applyFont="1" applyFill="1" applyBorder="1" applyAlignment="1">
      <alignment horizontal="center" vertical="center"/>
    </xf>
    <xf numFmtId="49" fontId="71" fillId="36" borderId="15" xfId="62" applyNumberFormat="1" applyFont="1" applyFill="1" applyBorder="1" applyAlignment="1">
      <alignment horizontal="center" vertical="center" wrapText="1"/>
      <protection/>
    </xf>
    <xf numFmtId="49" fontId="71" fillId="36" borderId="18" xfId="62" applyNumberFormat="1" applyFont="1" applyFill="1" applyBorder="1" applyAlignment="1">
      <alignment horizontal="center" vertical="center" wrapText="1"/>
      <protection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72" fillId="0" borderId="0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71" fillId="36" borderId="11" xfId="62" applyNumberFormat="1" applyFont="1" applyFill="1" applyBorder="1" applyAlignment="1">
      <alignment horizontal="center" vertical="center" wrapText="1"/>
      <protection/>
    </xf>
    <xf numFmtId="49" fontId="71" fillId="36" borderId="14" xfId="62" applyNumberFormat="1" applyFont="1" applyFill="1" applyBorder="1" applyAlignment="1">
      <alignment horizontal="center" vertical="center" wrapText="1"/>
      <protection/>
    </xf>
    <xf numFmtId="177" fontId="12" fillId="37" borderId="11" xfId="0" applyNumberFormat="1" applyFont="1" applyFill="1" applyBorder="1" applyAlignment="1">
      <alignment horizontal="right" vertical="center"/>
    </xf>
    <xf numFmtId="177" fontId="12" fillId="37" borderId="21" xfId="0" applyNumberFormat="1" applyFont="1" applyFill="1" applyBorder="1" applyAlignment="1">
      <alignment horizontal="right" vertical="center"/>
    </xf>
    <xf numFmtId="177" fontId="12" fillId="37" borderId="15" xfId="0" applyNumberFormat="1" applyFont="1" applyFill="1" applyBorder="1" applyAlignment="1">
      <alignment horizontal="right" vertical="center"/>
    </xf>
    <xf numFmtId="177" fontId="12" fillId="37" borderId="22" xfId="0" applyNumberFormat="1" applyFont="1" applyFill="1" applyBorder="1" applyAlignment="1">
      <alignment horizontal="right" vertical="center"/>
    </xf>
    <xf numFmtId="49" fontId="74" fillId="36" borderId="23" xfId="62" applyNumberFormat="1" applyFont="1" applyFill="1" applyBorder="1" applyAlignment="1">
      <alignment horizontal="center" vertical="center" wrapText="1"/>
      <protection/>
    </xf>
    <xf numFmtId="49" fontId="74" fillId="36" borderId="19" xfId="62" applyNumberFormat="1" applyFont="1" applyFill="1" applyBorder="1" applyAlignment="1">
      <alignment horizontal="center" vertical="center" wrapText="1"/>
      <protection/>
    </xf>
    <xf numFmtId="177" fontId="12" fillId="37" borderId="23" xfId="0" applyNumberFormat="1" applyFont="1" applyFill="1" applyBorder="1" applyAlignment="1">
      <alignment horizontal="right" vertical="center"/>
    </xf>
    <xf numFmtId="177" fontId="12" fillId="37" borderId="24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12" fillId="37" borderId="14" xfId="0" applyNumberFormat="1" applyFont="1" applyFill="1" applyBorder="1" applyAlignment="1">
      <alignment horizontal="right" vertical="center"/>
    </xf>
    <xf numFmtId="14" fontId="6" fillId="33" borderId="12" xfId="0" applyNumberFormat="1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77" fontId="12" fillId="37" borderId="15" xfId="0" applyNumberFormat="1" applyFont="1" applyFill="1" applyBorder="1" applyAlignment="1">
      <alignment horizontal="center" vertical="center"/>
    </xf>
    <xf numFmtId="177" fontId="12" fillId="37" borderId="22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177" fontId="12" fillId="37" borderId="17" xfId="0" applyNumberFormat="1" applyFont="1" applyFill="1" applyBorder="1" applyAlignment="1">
      <alignment horizontal="center" vertical="center"/>
    </xf>
    <xf numFmtId="177" fontId="12" fillId="37" borderId="26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177" fontId="12" fillId="37" borderId="11" xfId="0" applyNumberFormat="1" applyFont="1" applyFill="1" applyBorder="1" applyAlignment="1">
      <alignment horizontal="center" vertical="center"/>
    </xf>
    <xf numFmtId="177" fontId="12" fillId="37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M9" sqref="M9"/>
    </sheetView>
  </sheetViews>
  <sheetFormatPr defaultColWidth="8.88671875" defaultRowHeight="13.5"/>
  <cols>
    <col min="1" max="1" width="3.6640625" style="1" bestFit="1" customWidth="1"/>
    <col min="2" max="2" width="11.6640625" style="0" customWidth="1"/>
    <col min="3" max="3" width="13.99609375" style="1" customWidth="1"/>
    <col min="4" max="4" width="11.21484375" style="1" customWidth="1"/>
    <col min="5" max="5" width="6.4453125" style="1" customWidth="1"/>
    <col min="6" max="7" width="7.99609375" style="1" customWidth="1"/>
    <col min="8" max="8" width="20.99609375" style="1" customWidth="1"/>
    <col min="9" max="9" width="25.88671875" style="1" customWidth="1"/>
    <col min="10" max="10" width="9.6640625" style="0" customWidth="1"/>
    <col min="11" max="11" width="4.21484375" style="0" bestFit="1" customWidth="1"/>
    <col min="12" max="12" width="14.10546875" style="0" customWidth="1"/>
  </cols>
  <sheetData>
    <row r="1" spans="1:11" ht="37.5" customHeight="1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7" s="4" customFormat="1" ht="14.25">
      <c r="A2" s="127" t="s">
        <v>83</v>
      </c>
      <c r="B2" s="127"/>
      <c r="C2" s="127"/>
      <c r="D2" s="127"/>
      <c r="E2" s="127"/>
      <c r="F2" s="127"/>
      <c r="G2" s="127"/>
    </row>
    <row r="3" spans="2:11" ht="8.25" customHeight="1">
      <c r="B3" s="1"/>
      <c r="J3" s="1"/>
      <c r="K3" s="1"/>
    </row>
    <row r="4" spans="1:11" ht="20.25">
      <c r="A4" s="110" t="s">
        <v>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2:3" ht="14.25" customHeight="1">
      <c r="B5" s="112"/>
      <c r="C5" s="112"/>
    </row>
    <row r="6" spans="1:11" s="4" customFormat="1" ht="24.75" customHeight="1">
      <c r="A6" s="108" t="s">
        <v>0</v>
      </c>
      <c r="B6" s="108" t="s">
        <v>14</v>
      </c>
      <c r="C6" s="108" t="s">
        <v>1</v>
      </c>
      <c r="D6" s="124" t="s">
        <v>20</v>
      </c>
      <c r="E6" s="125"/>
      <c r="F6" s="125"/>
      <c r="G6" s="126"/>
      <c r="H6" s="108" t="s">
        <v>19</v>
      </c>
      <c r="I6" s="106" t="s">
        <v>2</v>
      </c>
      <c r="J6" s="108" t="s">
        <v>24</v>
      </c>
      <c r="K6" s="108" t="s">
        <v>4</v>
      </c>
    </row>
    <row r="7" spans="1:11" s="4" customFormat="1" ht="24.75" customHeight="1">
      <c r="A7" s="109"/>
      <c r="B7" s="109"/>
      <c r="C7" s="109"/>
      <c r="D7" s="7" t="s">
        <v>15</v>
      </c>
      <c r="E7" s="7" t="s">
        <v>16</v>
      </c>
      <c r="F7" s="7" t="s">
        <v>17</v>
      </c>
      <c r="G7" s="8" t="s">
        <v>18</v>
      </c>
      <c r="H7" s="109"/>
      <c r="I7" s="107"/>
      <c r="J7" s="109"/>
      <c r="K7" s="109"/>
    </row>
    <row r="8" spans="1:12" s="4" customFormat="1" ht="24.75" customHeight="1">
      <c r="A8" s="66" t="s">
        <v>41</v>
      </c>
      <c r="B8" s="67">
        <v>43831</v>
      </c>
      <c r="C8" s="68" t="s">
        <v>157</v>
      </c>
      <c r="D8" s="69" t="s">
        <v>79</v>
      </c>
      <c r="E8" s="69"/>
      <c r="F8" s="64" t="s">
        <v>22</v>
      </c>
      <c r="G8" s="64" t="s">
        <v>22</v>
      </c>
      <c r="H8" s="64" t="s">
        <v>158</v>
      </c>
      <c r="I8" s="64" t="s">
        <v>266</v>
      </c>
      <c r="J8" s="70">
        <v>11234</v>
      </c>
      <c r="K8" s="71"/>
      <c r="L8" s="38"/>
    </row>
    <row r="9" spans="1:12" s="4" customFormat="1" ht="24.75" customHeight="1">
      <c r="A9" s="66" t="s">
        <v>192</v>
      </c>
      <c r="B9" s="67">
        <v>43831</v>
      </c>
      <c r="C9" s="68" t="s">
        <v>157</v>
      </c>
      <c r="D9" s="69" t="s">
        <v>268</v>
      </c>
      <c r="E9" s="69"/>
      <c r="F9" s="64" t="s">
        <v>22</v>
      </c>
      <c r="G9" s="64" t="s">
        <v>22</v>
      </c>
      <c r="H9" s="64" t="s">
        <v>158</v>
      </c>
      <c r="I9" s="64" t="s">
        <v>267</v>
      </c>
      <c r="J9" s="70">
        <v>4834531</v>
      </c>
      <c r="K9" s="71"/>
      <c r="L9" s="38"/>
    </row>
    <row r="10" spans="1:11" s="4" customFormat="1" ht="24.75" customHeight="1">
      <c r="A10" s="66" t="s">
        <v>193</v>
      </c>
      <c r="B10" s="67">
        <v>43831</v>
      </c>
      <c r="C10" s="68" t="s">
        <v>157</v>
      </c>
      <c r="D10" s="69" t="s">
        <v>75</v>
      </c>
      <c r="E10" s="69"/>
      <c r="F10" s="64" t="s">
        <v>22</v>
      </c>
      <c r="G10" s="64" t="s">
        <v>22</v>
      </c>
      <c r="H10" s="64" t="s">
        <v>158</v>
      </c>
      <c r="I10" s="64" t="s">
        <v>280</v>
      </c>
      <c r="J10" s="70">
        <v>1000000</v>
      </c>
      <c r="K10" s="71"/>
    </row>
    <row r="11" spans="1:11" s="4" customFormat="1" ht="24.75" customHeight="1">
      <c r="A11" s="66" t="s">
        <v>194</v>
      </c>
      <c r="B11" s="67">
        <v>43831</v>
      </c>
      <c r="C11" s="68" t="s">
        <v>157</v>
      </c>
      <c r="D11" s="69" t="s">
        <v>79</v>
      </c>
      <c r="E11" s="69"/>
      <c r="F11" s="64" t="s">
        <v>198</v>
      </c>
      <c r="G11" s="64" t="s">
        <v>198</v>
      </c>
      <c r="H11" s="64" t="s">
        <v>158</v>
      </c>
      <c r="I11" s="64" t="s">
        <v>281</v>
      </c>
      <c r="J11" s="70">
        <v>5001835</v>
      </c>
      <c r="K11" s="71"/>
    </row>
    <row r="12" spans="1:12" s="4" customFormat="1" ht="24.75" customHeight="1">
      <c r="A12" s="66" t="s">
        <v>269</v>
      </c>
      <c r="B12" s="67">
        <v>43911</v>
      </c>
      <c r="C12" s="68" t="s">
        <v>157</v>
      </c>
      <c r="D12" s="69"/>
      <c r="E12" s="64"/>
      <c r="F12" s="64" t="s">
        <v>22</v>
      </c>
      <c r="G12" s="64" t="s">
        <v>22</v>
      </c>
      <c r="H12" s="64" t="s">
        <v>270</v>
      </c>
      <c r="I12" s="64" t="s">
        <v>271</v>
      </c>
      <c r="J12" s="70">
        <v>2434</v>
      </c>
      <c r="K12" s="71"/>
      <c r="L12" s="38"/>
    </row>
    <row r="13" spans="1:12" s="4" customFormat="1" ht="24.75" customHeight="1">
      <c r="A13" s="66" t="s">
        <v>272</v>
      </c>
      <c r="B13" s="67">
        <v>43995</v>
      </c>
      <c r="C13" s="68" t="s">
        <v>157</v>
      </c>
      <c r="D13" s="69"/>
      <c r="E13" s="64"/>
      <c r="F13" s="64" t="s">
        <v>22</v>
      </c>
      <c r="G13" s="64" t="s">
        <v>22</v>
      </c>
      <c r="H13" s="64" t="s">
        <v>273</v>
      </c>
      <c r="I13" s="64" t="s">
        <v>282</v>
      </c>
      <c r="J13" s="70">
        <v>493</v>
      </c>
      <c r="K13" s="71"/>
      <c r="L13" s="38"/>
    </row>
    <row r="14" spans="1:12" s="4" customFormat="1" ht="24.75" customHeight="1">
      <c r="A14" s="66" t="s">
        <v>274</v>
      </c>
      <c r="B14" s="67">
        <v>44002</v>
      </c>
      <c r="C14" s="68" t="s">
        <v>157</v>
      </c>
      <c r="D14" s="69"/>
      <c r="E14" s="64"/>
      <c r="F14" s="64" t="s">
        <v>22</v>
      </c>
      <c r="G14" s="64" t="s">
        <v>22</v>
      </c>
      <c r="H14" s="64" t="s">
        <v>270</v>
      </c>
      <c r="I14" s="64" t="s">
        <v>275</v>
      </c>
      <c r="J14" s="70">
        <v>2890</v>
      </c>
      <c r="K14" s="71"/>
      <c r="L14" s="38"/>
    </row>
    <row r="15" spans="1:12" s="4" customFormat="1" ht="24.75" customHeight="1">
      <c r="A15" s="66" t="s">
        <v>276</v>
      </c>
      <c r="B15" s="67">
        <v>44093</v>
      </c>
      <c r="C15" s="68" t="s">
        <v>157</v>
      </c>
      <c r="D15" s="69"/>
      <c r="E15" s="64"/>
      <c r="F15" s="64" t="s">
        <v>22</v>
      </c>
      <c r="G15" s="64" t="s">
        <v>22</v>
      </c>
      <c r="H15" s="64" t="s">
        <v>270</v>
      </c>
      <c r="I15" s="64" t="s">
        <v>277</v>
      </c>
      <c r="J15" s="70">
        <v>2093</v>
      </c>
      <c r="K15" s="71"/>
      <c r="L15" s="38"/>
    </row>
    <row r="16" spans="1:12" s="4" customFormat="1" ht="24.75" customHeight="1">
      <c r="A16" s="66" t="s">
        <v>278</v>
      </c>
      <c r="B16" s="67">
        <v>44177</v>
      </c>
      <c r="C16" s="68" t="s">
        <v>157</v>
      </c>
      <c r="D16" s="69"/>
      <c r="E16" s="69"/>
      <c r="F16" s="64" t="s">
        <v>22</v>
      </c>
      <c r="G16" s="64" t="s">
        <v>22</v>
      </c>
      <c r="H16" s="64" t="s">
        <v>273</v>
      </c>
      <c r="I16" s="64" t="s">
        <v>283</v>
      </c>
      <c r="J16" s="70">
        <v>1233</v>
      </c>
      <c r="K16" s="71"/>
      <c r="L16" s="38"/>
    </row>
    <row r="17" spans="1:12" s="4" customFormat="1" ht="24.75" customHeight="1">
      <c r="A17" s="66" t="s">
        <v>21</v>
      </c>
      <c r="B17" s="67">
        <v>44184</v>
      </c>
      <c r="C17" s="68" t="s">
        <v>157</v>
      </c>
      <c r="D17" s="69"/>
      <c r="E17" s="69"/>
      <c r="F17" s="64" t="s">
        <v>22</v>
      </c>
      <c r="G17" s="64" t="s">
        <v>22</v>
      </c>
      <c r="H17" s="64" t="s">
        <v>270</v>
      </c>
      <c r="I17" s="64" t="s">
        <v>279</v>
      </c>
      <c r="J17" s="70">
        <v>1534</v>
      </c>
      <c r="K17" s="71"/>
      <c r="L17" s="38"/>
    </row>
    <row r="18" spans="1:11" s="4" customFormat="1" ht="24.75" customHeight="1">
      <c r="A18" s="10"/>
      <c r="B18" s="113" t="s">
        <v>289</v>
      </c>
      <c r="C18" s="114"/>
      <c r="D18" s="11"/>
      <c r="E18" s="11"/>
      <c r="F18" s="11"/>
      <c r="G18" s="11"/>
      <c r="H18" s="11"/>
      <c r="I18" s="115">
        <f>SUM(J8:J17)</f>
        <v>10858277</v>
      </c>
      <c r="J18" s="116"/>
      <c r="K18" s="96"/>
    </row>
    <row r="19" spans="1:12" s="4" customFormat="1" ht="24.75" customHeight="1">
      <c r="A19" s="3" t="s">
        <v>284</v>
      </c>
      <c r="B19" s="33">
        <v>43964</v>
      </c>
      <c r="C19" s="34" t="s">
        <v>157</v>
      </c>
      <c r="D19" s="35" t="s">
        <v>79</v>
      </c>
      <c r="E19" s="35"/>
      <c r="F19" s="36" t="s">
        <v>195</v>
      </c>
      <c r="G19" s="36" t="s">
        <v>196</v>
      </c>
      <c r="H19" s="36" t="s">
        <v>229</v>
      </c>
      <c r="I19" s="36" t="s">
        <v>161</v>
      </c>
      <c r="J19" s="37">
        <v>5000000</v>
      </c>
      <c r="K19" s="22"/>
      <c r="L19" s="38"/>
    </row>
    <row r="20" spans="1:11" s="4" customFormat="1" ht="24.75" customHeight="1">
      <c r="A20" s="3" t="s">
        <v>285</v>
      </c>
      <c r="B20" s="33">
        <v>44011</v>
      </c>
      <c r="C20" s="34" t="s">
        <v>157</v>
      </c>
      <c r="D20" s="35" t="s">
        <v>75</v>
      </c>
      <c r="E20" s="35"/>
      <c r="F20" s="36" t="s">
        <v>195</v>
      </c>
      <c r="G20" s="36" t="s">
        <v>196</v>
      </c>
      <c r="H20" s="36" t="s">
        <v>230</v>
      </c>
      <c r="I20" s="36" t="s">
        <v>163</v>
      </c>
      <c r="J20" s="37">
        <v>1000000</v>
      </c>
      <c r="K20" s="22"/>
    </row>
    <row r="21" spans="1:11" s="4" customFormat="1" ht="24.75" customHeight="1">
      <c r="A21" s="3" t="s">
        <v>31</v>
      </c>
      <c r="B21" s="33">
        <v>44029</v>
      </c>
      <c r="C21" s="34" t="s">
        <v>157</v>
      </c>
      <c r="D21" s="35" t="s">
        <v>79</v>
      </c>
      <c r="E21" s="35"/>
      <c r="F21" s="36" t="s">
        <v>199</v>
      </c>
      <c r="G21" s="36" t="s">
        <v>196</v>
      </c>
      <c r="H21" s="36" t="s">
        <v>229</v>
      </c>
      <c r="I21" s="36" t="s">
        <v>162</v>
      </c>
      <c r="J21" s="37">
        <v>-5000000</v>
      </c>
      <c r="K21" s="22"/>
    </row>
    <row r="22" spans="1:11" s="4" customFormat="1" ht="24.75" customHeight="1">
      <c r="A22" s="3" t="s">
        <v>32</v>
      </c>
      <c r="B22" s="33">
        <v>44116</v>
      </c>
      <c r="C22" s="34" t="s">
        <v>157</v>
      </c>
      <c r="D22" s="35" t="s">
        <v>79</v>
      </c>
      <c r="E22" s="35"/>
      <c r="F22" s="36" t="s">
        <v>198</v>
      </c>
      <c r="G22" s="36" t="s">
        <v>197</v>
      </c>
      <c r="H22" s="36" t="s">
        <v>231</v>
      </c>
      <c r="I22" s="36" t="s">
        <v>164</v>
      </c>
      <c r="J22" s="37">
        <v>5000000</v>
      </c>
      <c r="K22" s="22"/>
    </row>
    <row r="23" spans="1:12" s="4" customFormat="1" ht="24.75" customHeight="1">
      <c r="A23" s="3" t="s">
        <v>33</v>
      </c>
      <c r="B23" s="33">
        <v>44118</v>
      </c>
      <c r="C23" s="34" t="s">
        <v>157</v>
      </c>
      <c r="D23" s="35" t="s">
        <v>159</v>
      </c>
      <c r="E23" s="35"/>
      <c r="F23" s="36" t="s">
        <v>195</v>
      </c>
      <c r="G23" s="36" t="s">
        <v>196</v>
      </c>
      <c r="H23" s="36" t="s">
        <v>232</v>
      </c>
      <c r="I23" s="36" t="s">
        <v>163</v>
      </c>
      <c r="J23" s="37">
        <v>1000000</v>
      </c>
      <c r="K23" s="22"/>
      <c r="L23" s="38"/>
    </row>
    <row r="24" spans="1:11" s="4" customFormat="1" ht="24.75" customHeight="1">
      <c r="A24" s="3" t="s">
        <v>53</v>
      </c>
      <c r="B24" s="33">
        <v>44126</v>
      </c>
      <c r="C24" s="34" t="s">
        <v>157</v>
      </c>
      <c r="D24" s="35" t="s">
        <v>160</v>
      </c>
      <c r="E24" s="35"/>
      <c r="F24" s="36" t="s">
        <v>195</v>
      </c>
      <c r="G24" s="36" t="s">
        <v>196</v>
      </c>
      <c r="H24" s="36" t="s">
        <v>230</v>
      </c>
      <c r="I24" s="36" t="s">
        <v>163</v>
      </c>
      <c r="J24" s="37">
        <v>2000000</v>
      </c>
      <c r="K24" s="22"/>
    </row>
    <row r="25" spans="1:12" s="4" customFormat="1" ht="24.75" customHeight="1">
      <c r="A25" s="3" t="s">
        <v>54</v>
      </c>
      <c r="B25" s="33">
        <v>44176</v>
      </c>
      <c r="C25" s="34" t="s">
        <v>157</v>
      </c>
      <c r="D25" s="35" t="s">
        <v>222</v>
      </c>
      <c r="E25" s="35" t="s">
        <v>223</v>
      </c>
      <c r="F25" s="36" t="s">
        <v>22</v>
      </c>
      <c r="G25" s="36" t="s">
        <v>22</v>
      </c>
      <c r="H25" s="36" t="s">
        <v>233</v>
      </c>
      <c r="I25" s="36" t="s">
        <v>163</v>
      </c>
      <c r="J25" s="37">
        <v>320173</v>
      </c>
      <c r="K25" s="22"/>
      <c r="L25" s="38"/>
    </row>
    <row r="26" spans="1:11" s="4" customFormat="1" ht="24.75" customHeight="1">
      <c r="A26" s="3" t="s">
        <v>55</v>
      </c>
      <c r="B26" s="33">
        <v>44188</v>
      </c>
      <c r="C26" s="34" t="s">
        <v>157</v>
      </c>
      <c r="D26" s="35" t="s">
        <v>224</v>
      </c>
      <c r="E26" s="35"/>
      <c r="F26" s="36" t="s">
        <v>22</v>
      </c>
      <c r="G26" s="36" t="s">
        <v>22</v>
      </c>
      <c r="H26" s="36" t="s">
        <v>256</v>
      </c>
      <c r="I26" s="36" t="s">
        <v>163</v>
      </c>
      <c r="J26" s="37">
        <v>500000</v>
      </c>
      <c r="K26" s="22"/>
    </row>
    <row r="27" spans="1:11" s="4" customFormat="1" ht="24.75" customHeight="1" thickBot="1">
      <c r="A27" s="97"/>
      <c r="B27" s="104" t="s">
        <v>290</v>
      </c>
      <c r="C27" s="105"/>
      <c r="D27" s="98"/>
      <c r="E27" s="98"/>
      <c r="F27" s="98"/>
      <c r="G27" s="98"/>
      <c r="H27" s="98"/>
      <c r="I27" s="117">
        <f>SUM(J19:J26)</f>
        <v>9820173</v>
      </c>
      <c r="J27" s="118"/>
      <c r="K27" s="99"/>
    </row>
    <row r="28" spans="1:11" s="4" customFormat="1" ht="30" customHeight="1" thickTop="1">
      <c r="A28" s="100"/>
      <c r="B28" s="119" t="s">
        <v>291</v>
      </c>
      <c r="C28" s="120"/>
      <c r="D28" s="42"/>
      <c r="E28" s="42"/>
      <c r="F28" s="42"/>
      <c r="G28" s="42"/>
      <c r="H28" s="101"/>
      <c r="I28" s="121">
        <f>I18+I27</f>
        <v>20678450</v>
      </c>
      <c r="J28" s="122"/>
      <c r="K28" s="102"/>
    </row>
    <row r="31" ht="13.5">
      <c r="A31" s="65"/>
    </row>
    <row r="33" spans="8:10" ht="13.5">
      <c r="H33" s="76"/>
      <c r="J33" s="1"/>
    </row>
    <row r="34" spans="8:10" ht="13.5">
      <c r="H34" s="76"/>
      <c r="J34" s="1"/>
    </row>
  </sheetData>
  <sheetProtection/>
  <mergeCells count="18">
    <mergeCell ref="B28:C28"/>
    <mergeCell ref="I28:J28"/>
    <mergeCell ref="A1:K1"/>
    <mergeCell ref="A6:A7"/>
    <mergeCell ref="B6:B7"/>
    <mergeCell ref="C6:C7"/>
    <mergeCell ref="D6:G6"/>
    <mergeCell ref="A2:G2"/>
    <mergeCell ref="H6:H7"/>
    <mergeCell ref="B27:C27"/>
    <mergeCell ref="I6:I7"/>
    <mergeCell ref="J6:J7"/>
    <mergeCell ref="A4:K4"/>
    <mergeCell ref="B5:C5"/>
    <mergeCell ref="K6:K7"/>
    <mergeCell ref="B18:C18"/>
    <mergeCell ref="I18:J18"/>
    <mergeCell ref="I27:J27"/>
  </mergeCells>
  <printOptions/>
  <pageMargins left="0.15748031496062992" right="0.15748031496062992" top="0.984251968503937" bottom="0.5905511811023623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46"/>
  <sheetViews>
    <sheetView zoomScale="85" zoomScaleNormal="85" zoomScalePageLayoutView="0" workbookViewId="0" topLeftCell="A7">
      <selection activeCell="E9" sqref="E9"/>
    </sheetView>
  </sheetViews>
  <sheetFormatPr defaultColWidth="8.88671875" defaultRowHeight="13.5"/>
  <cols>
    <col min="1" max="1" width="3.6640625" style="1" bestFit="1" customWidth="1"/>
    <col min="2" max="2" width="11.21484375" style="48" customWidth="1"/>
    <col min="3" max="3" width="12.99609375" style="0" customWidth="1"/>
    <col min="4" max="4" width="10.5546875" style="0" customWidth="1"/>
    <col min="5" max="5" width="5.21484375" style="0" customWidth="1"/>
    <col min="6" max="7" width="5.5546875" style="0" customWidth="1"/>
    <col min="8" max="8" width="15.4453125" style="0" customWidth="1"/>
    <col min="9" max="9" width="11.21484375" style="0" customWidth="1"/>
    <col min="10" max="10" width="14.3359375" style="0" customWidth="1"/>
    <col min="11" max="11" width="5.5546875" style="0" bestFit="1" customWidth="1"/>
    <col min="12" max="12" width="6.4453125" style="0" customWidth="1"/>
    <col min="13" max="13" width="12.88671875" style="0" customWidth="1"/>
    <col min="14" max="14" width="4.21484375" style="0" bestFit="1" customWidth="1"/>
    <col min="17" max="17" width="22.5546875" style="78" bestFit="1" customWidth="1"/>
    <col min="18" max="18" width="9.10546875" style="78" bestFit="1" customWidth="1"/>
    <col min="19" max="19" width="8.88671875" style="78" customWidth="1"/>
    <col min="20" max="20" width="12.6640625" style="78" bestFit="1" customWidth="1"/>
    <col min="21" max="21" width="14.77734375" style="0" customWidth="1"/>
  </cols>
  <sheetData>
    <row r="1" spans="1:14" ht="37.5" customHeight="1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3.5">
      <c r="A2" s="127" t="s">
        <v>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8.25" customHeight="1">
      <c r="A3" s="12"/>
      <c r="B3" s="4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">
      <c r="A4" s="134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4.25" customHeight="1">
      <c r="A5" s="12"/>
      <c r="B5" s="136"/>
      <c r="C5" s="136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2.5" customHeight="1">
      <c r="A6" s="108" t="s">
        <v>0</v>
      </c>
      <c r="B6" s="129" t="s">
        <v>14</v>
      </c>
      <c r="C6" s="108" t="s">
        <v>36</v>
      </c>
      <c r="D6" s="124" t="s">
        <v>20</v>
      </c>
      <c r="E6" s="125"/>
      <c r="F6" s="125"/>
      <c r="G6" s="126"/>
      <c r="H6" s="108" t="s">
        <v>19</v>
      </c>
      <c r="I6" s="108" t="s">
        <v>2</v>
      </c>
      <c r="J6" s="108" t="s">
        <v>37</v>
      </c>
      <c r="K6" s="108" t="s">
        <v>40</v>
      </c>
      <c r="L6" s="131" t="s">
        <v>39</v>
      </c>
      <c r="M6" s="108" t="s">
        <v>38</v>
      </c>
      <c r="N6" s="108" t="s">
        <v>4</v>
      </c>
    </row>
    <row r="7" spans="1:21" ht="22.5" customHeight="1">
      <c r="A7" s="109"/>
      <c r="B7" s="130"/>
      <c r="C7" s="109"/>
      <c r="D7" s="6" t="s">
        <v>15</v>
      </c>
      <c r="E7" s="6" t="s">
        <v>16</v>
      </c>
      <c r="F7" s="6" t="s">
        <v>17</v>
      </c>
      <c r="G7" s="6" t="s">
        <v>18</v>
      </c>
      <c r="H7" s="109"/>
      <c r="I7" s="109"/>
      <c r="J7" s="109"/>
      <c r="K7" s="109"/>
      <c r="L7" s="132"/>
      <c r="M7" s="109"/>
      <c r="N7" s="109"/>
      <c r="U7" s="55"/>
    </row>
    <row r="8" spans="1:20" s="55" customFormat="1" ht="24.75" customHeight="1">
      <c r="A8" s="20" t="s">
        <v>58</v>
      </c>
      <c r="B8" s="46">
        <v>43839</v>
      </c>
      <c r="C8" s="49" t="s">
        <v>60</v>
      </c>
      <c r="D8" s="24" t="s">
        <v>75</v>
      </c>
      <c r="E8" s="79"/>
      <c r="F8" s="24" t="s">
        <v>22</v>
      </c>
      <c r="G8" s="24" t="s">
        <v>22</v>
      </c>
      <c r="H8" s="24" t="s">
        <v>234</v>
      </c>
      <c r="I8" s="24" t="s">
        <v>97</v>
      </c>
      <c r="J8" s="24" t="s">
        <v>129</v>
      </c>
      <c r="K8" s="25">
        <v>25</v>
      </c>
      <c r="L8" s="24" t="s">
        <v>77</v>
      </c>
      <c r="M8" s="26">
        <v>300000</v>
      </c>
      <c r="N8" s="20"/>
      <c r="Q8" s="78"/>
      <c r="R8" s="78"/>
      <c r="S8" s="78"/>
      <c r="T8" s="78"/>
    </row>
    <row r="9" spans="1:20" s="55" customFormat="1" ht="24.75" customHeight="1">
      <c r="A9" s="20" t="s">
        <v>5</v>
      </c>
      <c r="B9" s="46">
        <v>43839</v>
      </c>
      <c r="C9" s="49" t="s">
        <v>60</v>
      </c>
      <c r="D9" s="24" t="s">
        <v>75</v>
      </c>
      <c r="E9" s="79"/>
      <c r="F9" s="24" t="s">
        <v>22</v>
      </c>
      <c r="G9" s="24" t="s">
        <v>22</v>
      </c>
      <c r="H9" s="24" t="s">
        <v>234</v>
      </c>
      <c r="I9" s="24" t="s">
        <v>98</v>
      </c>
      <c r="J9" s="24" t="s">
        <v>130</v>
      </c>
      <c r="K9" s="25">
        <v>32</v>
      </c>
      <c r="L9" s="24" t="s">
        <v>77</v>
      </c>
      <c r="M9" s="26">
        <v>200000</v>
      </c>
      <c r="N9" s="20"/>
      <c r="Q9" s="78"/>
      <c r="R9" s="78"/>
      <c r="S9" s="78"/>
      <c r="T9" s="78"/>
    </row>
    <row r="10" spans="1:20" s="55" customFormat="1" ht="24.75" customHeight="1">
      <c r="A10" s="20" t="s">
        <v>6</v>
      </c>
      <c r="B10" s="46">
        <v>43851</v>
      </c>
      <c r="C10" s="24" t="s">
        <v>60</v>
      </c>
      <c r="D10" s="24" t="s">
        <v>117</v>
      </c>
      <c r="E10" s="79"/>
      <c r="F10" s="24" t="s">
        <v>22</v>
      </c>
      <c r="G10" s="24" t="s">
        <v>22</v>
      </c>
      <c r="H10" s="24" t="s">
        <v>235</v>
      </c>
      <c r="I10" s="24" t="s">
        <v>78</v>
      </c>
      <c r="J10" s="24" t="s">
        <v>92</v>
      </c>
      <c r="K10" s="25">
        <v>20</v>
      </c>
      <c r="L10" s="24" t="s">
        <v>77</v>
      </c>
      <c r="M10" s="26">
        <v>600000</v>
      </c>
      <c r="N10" s="20"/>
      <c r="Q10" s="78"/>
      <c r="R10" s="78"/>
      <c r="S10" s="78"/>
      <c r="T10" s="78"/>
    </row>
    <row r="11" spans="1:20" s="55" customFormat="1" ht="24.75" customHeight="1">
      <c r="A11" s="20" t="s">
        <v>7</v>
      </c>
      <c r="B11" s="46">
        <v>43906</v>
      </c>
      <c r="C11" s="24" t="s">
        <v>60</v>
      </c>
      <c r="D11" s="24" t="s">
        <v>120</v>
      </c>
      <c r="E11" s="79"/>
      <c r="F11" s="24" t="s">
        <v>22</v>
      </c>
      <c r="G11" s="24" t="s">
        <v>22</v>
      </c>
      <c r="H11" s="24" t="s">
        <v>236</v>
      </c>
      <c r="I11" s="24" t="s">
        <v>100</v>
      </c>
      <c r="J11" s="24" t="s">
        <v>105</v>
      </c>
      <c r="K11" s="25">
        <v>43</v>
      </c>
      <c r="L11" s="24" t="s">
        <v>59</v>
      </c>
      <c r="M11" s="26">
        <v>3090000</v>
      </c>
      <c r="N11" s="20"/>
      <c r="Q11" s="78"/>
      <c r="R11" s="78"/>
      <c r="S11" s="78"/>
      <c r="T11" s="78"/>
    </row>
    <row r="12" spans="1:20" s="55" customFormat="1" ht="24.75" customHeight="1">
      <c r="A12" s="20" t="s">
        <v>8</v>
      </c>
      <c r="B12" s="46">
        <v>43906</v>
      </c>
      <c r="C12" s="24" t="s">
        <v>60</v>
      </c>
      <c r="D12" s="24" t="s">
        <v>52</v>
      </c>
      <c r="E12" s="79"/>
      <c r="F12" s="24" t="s">
        <v>22</v>
      </c>
      <c r="G12" s="24" t="s">
        <v>22</v>
      </c>
      <c r="H12" s="24" t="s">
        <v>236</v>
      </c>
      <c r="I12" s="24" t="s">
        <v>100</v>
      </c>
      <c r="J12" s="24" t="s">
        <v>99</v>
      </c>
      <c r="K12" s="25">
        <v>1</v>
      </c>
      <c r="L12" s="24" t="s">
        <v>102</v>
      </c>
      <c r="M12" s="26">
        <v>50000</v>
      </c>
      <c r="N12" s="20"/>
      <c r="Q12" s="78"/>
      <c r="R12" s="78"/>
      <c r="S12" s="78"/>
      <c r="T12" s="78"/>
    </row>
    <row r="13" spans="1:20" s="55" customFormat="1" ht="24.75" customHeight="1">
      <c r="A13" s="20" t="s">
        <v>9</v>
      </c>
      <c r="B13" s="46">
        <v>43906</v>
      </c>
      <c r="C13" s="24" t="s">
        <v>60</v>
      </c>
      <c r="D13" s="24" t="s">
        <v>119</v>
      </c>
      <c r="E13" s="79"/>
      <c r="F13" s="24" t="s">
        <v>22</v>
      </c>
      <c r="G13" s="24" t="s">
        <v>22</v>
      </c>
      <c r="H13" s="24" t="s">
        <v>236</v>
      </c>
      <c r="I13" s="24" t="s">
        <v>100</v>
      </c>
      <c r="J13" s="24" t="s">
        <v>101</v>
      </c>
      <c r="K13" s="25">
        <v>3</v>
      </c>
      <c r="L13" s="24" t="s">
        <v>102</v>
      </c>
      <c r="M13" s="26">
        <v>120000</v>
      </c>
      <c r="N13" s="20"/>
      <c r="Q13" s="78"/>
      <c r="R13" s="78"/>
      <c r="S13" s="78"/>
      <c r="T13" s="78"/>
    </row>
    <row r="14" spans="1:20" s="55" customFormat="1" ht="24.75" customHeight="1">
      <c r="A14" s="20" t="s">
        <v>10</v>
      </c>
      <c r="B14" s="46">
        <v>43909</v>
      </c>
      <c r="C14" s="24" t="s">
        <v>60</v>
      </c>
      <c r="D14" s="24" t="s">
        <v>75</v>
      </c>
      <c r="E14" s="79"/>
      <c r="F14" s="24" t="s">
        <v>22</v>
      </c>
      <c r="G14" s="24" t="s">
        <v>22</v>
      </c>
      <c r="H14" s="24" t="s">
        <v>237</v>
      </c>
      <c r="I14" s="24" t="s">
        <v>103</v>
      </c>
      <c r="J14" s="24" t="s">
        <v>104</v>
      </c>
      <c r="K14" s="25">
        <v>300</v>
      </c>
      <c r="L14" s="24" t="s">
        <v>77</v>
      </c>
      <c r="M14" s="26">
        <v>2070000</v>
      </c>
      <c r="N14" s="20"/>
      <c r="Q14" s="78"/>
      <c r="R14" s="78"/>
      <c r="S14" s="78"/>
      <c r="T14" s="78"/>
    </row>
    <row r="15" spans="1:20" s="55" customFormat="1" ht="24.75" customHeight="1">
      <c r="A15" s="20" t="s">
        <v>11</v>
      </c>
      <c r="B15" s="46">
        <v>43914</v>
      </c>
      <c r="C15" s="24" t="s">
        <v>60</v>
      </c>
      <c r="D15" s="24" t="s">
        <v>118</v>
      </c>
      <c r="E15" s="79"/>
      <c r="F15" s="24" t="s">
        <v>22</v>
      </c>
      <c r="G15" s="24" t="s">
        <v>22</v>
      </c>
      <c r="H15" s="24" t="s">
        <v>238</v>
      </c>
      <c r="I15" s="24" t="s">
        <v>107</v>
      </c>
      <c r="J15" s="24" t="s">
        <v>107</v>
      </c>
      <c r="K15" s="25">
        <v>6</v>
      </c>
      <c r="L15" s="24" t="s">
        <v>80</v>
      </c>
      <c r="M15" s="26">
        <v>300000</v>
      </c>
      <c r="N15" s="20"/>
      <c r="Q15" s="78"/>
      <c r="R15" s="78"/>
      <c r="S15" s="78"/>
      <c r="T15" s="78"/>
    </row>
    <row r="16" spans="1:20" s="55" customFormat="1" ht="24.75" customHeight="1">
      <c r="A16" s="20" t="s">
        <v>12</v>
      </c>
      <c r="B16" s="46">
        <v>43916</v>
      </c>
      <c r="C16" s="24" t="s">
        <v>60</v>
      </c>
      <c r="D16" s="24" t="s">
        <v>52</v>
      </c>
      <c r="E16" s="79"/>
      <c r="F16" s="24" t="s">
        <v>22</v>
      </c>
      <c r="G16" s="24" t="s">
        <v>22</v>
      </c>
      <c r="H16" s="24" t="s">
        <v>239</v>
      </c>
      <c r="I16" s="24" t="s">
        <v>87</v>
      </c>
      <c r="J16" s="24" t="s">
        <v>108</v>
      </c>
      <c r="K16" s="25">
        <v>320</v>
      </c>
      <c r="L16" s="24" t="s">
        <v>77</v>
      </c>
      <c r="M16" s="26">
        <v>2208000</v>
      </c>
      <c r="N16" s="20"/>
      <c r="Q16" s="78"/>
      <c r="R16" s="78"/>
      <c r="S16" s="78"/>
      <c r="T16" s="78"/>
    </row>
    <row r="17" spans="1:20" s="55" customFormat="1" ht="24.75" customHeight="1">
      <c r="A17" s="20" t="s">
        <v>21</v>
      </c>
      <c r="B17" s="46">
        <v>43921</v>
      </c>
      <c r="C17" s="24" t="s">
        <v>60</v>
      </c>
      <c r="D17" s="24" t="s">
        <v>75</v>
      </c>
      <c r="E17" s="79"/>
      <c r="F17" s="24" t="s">
        <v>22</v>
      </c>
      <c r="G17" s="24" t="s">
        <v>22</v>
      </c>
      <c r="H17" s="24" t="s">
        <v>240</v>
      </c>
      <c r="I17" s="24" t="s">
        <v>78</v>
      </c>
      <c r="J17" s="24" t="s">
        <v>93</v>
      </c>
      <c r="K17" s="25">
        <v>60</v>
      </c>
      <c r="L17" s="24" t="s">
        <v>146</v>
      </c>
      <c r="M17" s="26">
        <v>1680000</v>
      </c>
      <c r="N17" s="20"/>
      <c r="Q17" s="78"/>
      <c r="R17" s="78"/>
      <c r="S17" s="78"/>
      <c r="T17" s="78"/>
    </row>
    <row r="18" spans="1:20" s="55" customFormat="1" ht="24.75" customHeight="1">
      <c r="A18" s="20" t="s">
        <v>29</v>
      </c>
      <c r="B18" s="46">
        <v>43935</v>
      </c>
      <c r="C18" s="24" t="s">
        <v>60</v>
      </c>
      <c r="D18" s="24" t="s">
        <v>121</v>
      </c>
      <c r="E18" s="79"/>
      <c r="F18" s="24" t="s">
        <v>22</v>
      </c>
      <c r="G18" s="24" t="s">
        <v>22</v>
      </c>
      <c r="H18" s="24" t="s">
        <v>241</v>
      </c>
      <c r="I18" s="24" t="s">
        <v>89</v>
      </c>
      <c r="J18" s="24" t="s">
        <v>94</v>
      </c>
      <c r="K18" s="25">
        <v>100</v>
      </c>
      <c r="L18" s="24" t="s">
        <v>86</v>
      </c>
      <c r="M18" s="26">
        <v>3000000</v>
      </c>
      <c r="N18" s="20"/>
      <c r="Q18" s="78"/>
      <c r="R18" s="78"/>
      <c r="S18" s="78"/>
      <c r="T18" s="78"/>
    </row>
    <row r="19" spans="1:20" s="55" customFormat="1" ht="24.75" customHeight="1">
      <c r="A19" s="20" t="s">
        <v>30</v>
      </c>
      <c r="B19" s="46">
        <v>43941</v>
      </c>
      <c r="C19" s="24" t="s">
        <v>60</v>
      </c>
      <c r="D19" s="24" t="s">
        <v>52</v>
      </c>
      <c r="E19" s="79"/>
      <c r="F19" s="24" t="s">
        <v>22</v>
      </c>
      <c r="G19" s="24" t="s">
        <v>22</v>
      </c>
      <c r="H19" s="24" t="s">
        <v>242</v>
      </c>
      <c r="I19" s="24" t="s">
        <v>89</v>
      </c>
      <c r="J19" s="24" t="s">
        <v>95</v>
      </c>
      <c r="K19" s="25">
        <v>10</v>
      </c>
      <c r="L19" s="24" t="s">
        <v>86</v>
      </c>
      <c r="M19" s="26">
        <v>336000</v>
      </c>
      <c r="N19" s="20"/>
      <c r="Q19" s="78"/>
      <c r="R19" s="78"/>
      <c r="S19" s="78"/>
      <c r="T19" s="78"/>
    </row>
    <row r="20" spans="1:20" s="55" customFormat="1" ht="24.75" customHeight="1">
      <c r="A20" s="20" t="s">
        <v>31</v>
      </c>
      <c r="B20" s="46">
        <v>43945</v>
      </c>
      <c r="C20" s="24" t="s">
        <v>60</v>
      </c>
      <c r="D20" s="24" t="s">
        <v>52</v>
      </c>
      <c r="E20" s="79"/>
      <c r="F20" s="24" t="s">
        <v>22</v>
      </c>
      <c r="G20" s="24" t="s">
        <v>22</v>
      </c>
      <c r="H20" s="24" t="s">
        <v>243</v>
      </c>
      <c r="I20" s="24" t="s">
        <v>89</v>
      </c>
      <c r="J20" s="24" t="s">
        <v>96</v>
      </c>
      <c r="K20" s="25">
        <v>100</v>
      </c>
      <c r="L20" s="24" t="s">
        <v>77</v>
      </c>
      <c r="M20" s="26">
        <v>3000000</v>
      </c>
      <c r="N20" s="20"/>
      <c r="Q20" s="78"/>
      <c r="R20" s="78"/>
      <c r="S20" s="78"/>
      <c r="T20" s="78"/>
    </row>
    <row r="21" spans="1:20" s="55" customFormat="1" ht="24.75" customHeight="1">
      <c r="A21" s="20" t="s">
        <v>32</v>
      </c>
      <c r="B21" s="52">
        <v>43980</v>
      </c>
      <c r="C21" s="24" t="s">
        <v>60</v>
      </c>
      <c r="D21" s="24" t="s">
        <v>75</v>
      </c>
      <c r="E21" s="79"/>
      <c r="F21" s="24" t="s">
        <v>22</v>
      </c>
      <c r="G21" s="24" t="s">
        <v>22</v>
      </c>
      <c r="H21" s="24" t="s">
        <v>240</v>
      </c>
      <c r="I21" s="24" t="s">
        <v>133</v>
      </c>
      <c r="J21" s="24" t="s">
        <v>88</v>
      </c>
      <c r="K21" s="25">
        <v>1</v>
      </c>
      <c r="L21" s="24" t="s">
        <v>59</v>
      </c>
      <c r="M21" s="26">
        <v>134600</v>
      </c>
      <c r="N21" s="20"/>
      <c r="Q21" s="78"/>
      <c r="R21" s="78"/>
      <c r="S21" s="78"/>
      <c r="T21" s="78"/>
    </row>
    <row r="22" spans="1:20" s="55" customFormat="1" ht="24.75" customHeight="1">
      <c r="A22" s="20" t="s">
        <v>33</v>
      </c>
      <c r="B22" s="52">
        <v>44000</v>
      </c>
      <c r="C22" s="24" t="s">
        <v>60</v>
      </c>
      <c r="D22" s="24" t="s">
        <v>75</v>
      </c>
      <c r="E22" s="79"/>
      <c r="F22" s="24" t="s">
        <v>22</v>
      </c>
      <c r="G22" s="24" t="s">
        <v>22</v>
      </c>
      <c r="H22" s="24" t="s">
        <v>240</v>
      </c>
      <c r="I22" s="24" t="s">
        <v>133</v>
      </c>
      <c r="J22" s="24" t="s">
        <v>88</v>
      </c>
      <c r="K22" s="25">
        <v>1</v>
      </c>
      <c r="L22" s="24" t="s">
        <v>59</v>
      </c>
      <c r="M22" s="26">
        <v>134600</v>
      </c>
      <c r="N22" s="20"/>
      <c r="Q22" s="78"/>
      <c r="R22" s="78"/>
      <c r="S22" s="78"/>
      <c r="T22" s="78"/>
    </row>
    <row r="23" spans="1:20" s="55" customFormat="1" ht="24.75" customHeight="1">
      <c r="A23" s="20" t="s">
        <v>53</v>
      </c>
      <c r="B23" s="46">
        <v>44005</v>
      </c>
      <c r="C23" s="24" t="s">
        <v>60</v>
      </c>
      <c r="D23" s="24" t="s">
        <v>52</v>
      </c>
      <c r="E23" s="79"/>
      <c r="F23" s="24" t="s">
        <v>22</v>
      </c>
      <c r="G23" s="24" t="s">
        <v>22</v>
      </c>
      <c r="H23" s="24" t="s">
        <v>242</v>
      </c>
      <c r="I23" s="24" t="s">
        <v>134</v>
      </c>
      <c r="J23" s="24" t="s">
        <v>131</v>
      </c>
      <c r="K23" s="25">
        <v>190</v>
      </c>
      <c r="L23" s="24" t="s">
        <v>82</v>
      </c>
      <c r="M23" s="26">
        <v>3211000</v>
      </c>
      <c r="N23" s="20"/>
      <c r="Q23" s="78"/>
      <c r="R23" s="78"/>
      <c r="S23" s="78"/>
      <c r="T23" s="78"/>
    </row>
    <row r="24" spans="1:20" s="55" customFormat="1" ht="24.75" customHeight="1">
      <c r="A24" s="20" t="s">
        <v>54</v>
      </c>
      <c r="B24" s="46">
        <v>44008</v>
      </c>
      <c r="C24" s="24" t="s">
        <v>60</v>
      </c>
      <c r="D24" s="24" t="s">
        <v>122</v>
      </c>
      <c r="E24" s="79"/>
      <c r="F24" s="24" t="s">
        <v>22</v>
      </c>
      <c r="G24" s="24" t="s">
        <v>22</v>
      </c>
      <c r="H24" s="24" t="s">
        <v>244</v>
      </c>
      <c r="I24" s="24" t="s">
        <v>90</v>
      </c>
      <c r="J24" s="24" t="s">
        <v>109</v>
      </c>
      <c r="K24" s="25">
        <v>490</v>
      </c>
      <c r="L24" s="24" t="s">
        <v>77</v>
      </c>
      <c r="M24" s="26">
        <v>735000</v>
      </c>
      <c r="N24" s="20"/>
      <c r="Q24" s="78"/>
      <c r="R24" s="78"/>
      <c r="S24" s="78"/>
      <c r="T24" s="78"/>
    </row>
    <row r="25" spans="1:20" s="55" customFormat="1" ht="24.75" customHeight="1">
      <c r="A25" s="20" t="s">
        <v>55</v>
      </c>
      <c r="B25" s="46">
        <v>44015</v>
      </c>
      <c r="C25" s="24" t="s">
        <v>60</v>
      </c>
      <c r="D25" s="24" t="s">
        <v>119</v>
      </c>
      <c r="E25" s="79"/>
      <c r="F25" s="24" t="s">
        <v>22</v>
      </c>
      <c r="G25" s="24" t="s">
        <v>22</v>
      </c>
      <c r="H25" s="24" t="s">
        <v>245</v>
      </c>
      <c r="I25" s="24" t="s">
        <v>97</v>
      </c>
      <c r="J25" s="24" t="s">
        <v>131</v>
      </c>
      <c r="K25" s="25">
        <v>189</v>
      </c>
      <c r="L25" s="24" t="s">
        <v>82</v>
      </c>
      <c r="M25" s="26">
        <v>3194100</v>
      </c>
      <c r="N25" s="20"/>
      <c r="Q25" s="78"/>
      <c r="R25" s="78"/>
      <c r="S25" s="78"/>
      <c r="T25" s="78"/>
    </row>
    <row r="26" spans="1:20" s="55" customFormat="1" ht="24.75" customHeight="1">
      <c r="A26" s="20" t="s">
        <v>61</v>
      </c>
      <c r="B26" s="46">
        <v>44027</v>
      </c>
      <c r="C26" s="24" t="s">
        <v>60</v>
      </c>
      <c r="D26" s="24" t="s">
        <v>123</v>
      </c>
      <c r="E26" s="79"/>
      <c r="F26" s="24" t="s">
        <v>22</v>
      </c>
      <c r="G26" s="24" t="s">
        <v>22</v>
      </c>
      <c r="H26" s="24" t="s">
        <v>246</v>
      </c>
      <c r="I26" s="24" t="s">
        <v>156</v>
      </c>
      <c r="J26" s="24" t="s">
        <v>111</v>
      </c>
      <c r="K26" s="25">
        <v>20</v>
      </c>
      <c r="L26" s="24" t="s">
        <v>86</v>
      </c>
      <c r="M26" s="26">
        <v>1000000</v>
      </c>
      <c r="N26" s="20"/>
      <c r="Q26" s="78"/>
      <c r="R26" s="78"/>
      <c r="S26" s="78"/>
      <c r="T26" s="78"/>
    </row>
    <row r="27" spans="1:20" s="55" customFormat="1" ht="24.75" customHeight="1">
      <c r="A27" s="20" t="s">
        <v>62</v>
      </c>
      <c r="B27" s="46">
        <v>44027</v>
      </c>
      <c r="C27" s="24" t="s">
        <v>60</v>
      </c>
      <c r="D27" s="24" t="s">
        <v>125</v>
      </c>
      <c r="E27" s="79"/>
      <c r="F27" s="24" t="s">
        <v>22</v>
      </c>
      <c r="G27" s="24" t="s">
        <v>22</v>
      </c>
      <c r="H27" s="24" t="s">
        <v>247</v>
      </c>
      <c r="I27" s="24" t="s">
        <v>97</v>
      </c>
      <c r="J27" s="24" t="s">
        <v>132</v>
      </c>
      <c r="K27" s="25">
        <v>21</v>
      </c>
      <c r="L27" s="24" t="s">
        <v>82</v>
      </c>
      <c r="M27" s="26">
        <v>282450</v>
      </c>
      <c r="N27" s="20"/>
      <c r="Q27" s="78"/>
      <c r="R27" s="78"/>
      <c r="S27" s="78"/>
      <c r="T27" s="78"/>
    </row>
    <row r="28" spans="1:20" s="55" customFormat="1" ht="24.75" customHeight="1">
      <c r="A28" s="20" t="s">
        <v>63</v>
      </c>
      <c r="B28" s="46">
        <v>44033</v>
      </c>
      <c r="C28" s="24" t="s">
        <v>60</v>
      </c>
      <c r="D28" s="24" t="s">
        <v>75</v>
      </c>
      <c r="E28" s="79"/>
      <c r="F28" s="24" t="s">
        <v>22</v>
      </c>
      <c r="G28" s="24" t="s">
        <v>22</v>
      </c>
      <c r="H28" s="24" t="s">
        <v>240</v>
      </c>
      <c r="I28" s="24" t="s">
        <v>133</v>
      </c>
      <c r="J28" s="24" t="s">
        <v>88</v>
      </c>
      <c r="K28" s="25">
        <v>1</v>
      </c>
      <c r="L28" s="24" t="s">
        <v>59</v>
      </c>
      <c r="M28" s="26">
        <v>134600</v>
      </c>
      <c r="N28" s="20"/>
      <c r="Q28" s="78"/>
      <c r="R28" s="78"/>
      <c r="S28" s="78"/>
      <c r="T28" s="78"/>
    </row>
    <row r="29" spans="1:20" s="56" customFormat="1" ht="24.75" customHeight="1">
      <c r="A29" s="20" t="s">
        <v>64</v>
      </c>
      <c r="B29" s="46">
        <v>44039</v>
      </c>
      <c r="C29" s="24" t="s">
        <v>60</v>
      </c>
      <c r="D29" s="24" t="s">
        <v>124</v>
      </c>
      <c r="E29" s="79"/>
      <c r="F29" s="24" t="s">
        <v>22</v>
      </c>
      <c r="G29" s="24" t="s">
        <v>22</v>
      </c>
      <c r="H29" s="24" t="s">
        <v>248</v>
      </c>
      <c r="I29" s="24" t="s">
        <v>90</v>
      </c>
      <c r="J29" s="24" t="s">
        <v>110</v>
      </c>
      <c r="K29" s="25">
        <v>60</v>
      </c>
      <c r="L29" s="24" t="s">
        <v>77</v>
      </c>
      <c r="M29" s="26">
        <v>150000</v>
      </c>
      <c r="N29" s="20"/>
      <c r="O29" s="55"/>
      <c r="Q29" s="78"/>
      <c r="R29" s="78"/>
      <c r="S29" s="78"/>
      <c r="T29" s="78"/>
    </row>
    <row r="30" spans="1:20" s="56" customFormat="1" ht="24.75" customHeight="1">
      <c r="A30" s="20" t="s">
        <v>65</v>
      </c>
      <c r="B30" s="46">
        <v>44039</v>
      </c>
      <c r="C30" s="24" t="s">
        <v>60</v>
      </c>
      <c r="D30" s="24" t="s">
        <v>52</v>
      </c>
      <c r="E30" s="80"/>
      <c r="F30" s="24" t="s">
        <v>22</v>
      </c>
      <c r="G30" s="24" t="s">
        <v>22</v>
      </c>
      <c r="H30" s="24" t="s">
        <v>242</v>
      </c>
      <c r="I30" s="24" t="s">
        <v>89</v>
      </c>
      <c r="J30" s="24" t="s">
        <v>112</v>
      </c>
      <c r="K30" s="25">
        <v>95</v>
      </c>
      <c r="L30" s="24" t="s">
        <v>86</v>
      </c>
      <c r="M30" s="26">
        <v>15960000</v>
      </c>
      <c r="N30" s="81"/>
      <c r="O30" s="55"/>
      <c r="Q30" s="78"/>
      <c r="R30" s="78"/>
      <c r="S30" s="78"/>
      <c r="T30" s="78"/>
    </row>
    <row r="31" spans="1:20" s="56" customFormat="1" ht="24.75" customHeight="1">
      <c r="A31" s="20" t="s">
        <v>66</v>
      </c>
      <c r="B31" s="46">
        <v>44061</v>
      </c>
      <c r="C31" s="24" t="s">
        <v>60</v>
      </c>
      <c r="D31" s="24" t="s">
        <v>75</v>
      </c>
      <c r="E31" s="82"/>
      <c r="F31" s="24" t="s">
        <v>22</v>
      </c>
      <c r="G31" s="24" t="s">
        <v>22</v>
      </c>
      <c r="H31" s="24" t="s">
        <v>240</v>
      </c>
      <c r="I31" s="24" t="s">
        <v>133</v>
      </c>
      <c r="J31" s="24" t="s">
        <v>88</v>
      </c>
      <c r="K31" s="25">
        <v>1</v>
      </c>
      <c r="L31" s="24" t="s">
        <v>59</v>
      </c>
      <c r="M31" s="26">
        <v>134600</v>
      </c>
      <c r="N31" s="81"/>
      <c r="O31" s="55"/>
      <c r="Q31" s="78"/>
      <c r="R31" s="78"/>
      <c r="S31" s="78"/>
      <c r="T31" s="78"/>
    </row>
    <row r="32" spans="1:20" s="55" customFormat="1" ht="24.75" customHeight="1">
      <c r="A32" s="20" t="s">
        <v>67</v>
      </c>
      <c r="B32" s="46">
        <v>44084</v>
      </c>
      <c r="C32" s="24" t="s">
        <v>60</v>
      </c>
      <c r="D32" s="24" t="s">
        <v>122</v>
      </c>
      <c r="E32" s="81"/>
      <c r="F32" s="24" t="s">
        <v>22</v>
      </c>
      <c r="G32" s="24" t="s">
        <v>22</v>
      </c>
      <c r="H32" s="24" t="s">
        <v>249</v>
      </c>
      <c r="I32" s="24" t="s">
        <v>204</v>
      </c>
      <c r="J32" s="24" t="s">
        <v>205</v>
      </c>
      <c r="K32" s="25">
        <v>1</v>
      </c>
      <c r="L32" s="24" t="s">
        <v>77</v>
      </c>
      <c r="M32" s="26">
        <v>1991000</v>
      </c>
      <c r="N32" s="81"/>
      <c r="Q32" s="78"/>
      <c r="R32" s="78"/>
      <c r="S32" s="78"/>
      <c r="T32" s="78"/>
    </row>
    <row r="33" spans="1:20" s="56" customFormat="1" ht="24.75" customHeight="1">
      <c r="A33" s="20" t="s">
        <v>68</v>
      </c>
      <c r="B33" s="46">
        <v>44096</v>
      </c>
      <c r="C33" s="24" t="s">
        <v>60</v>
      </c>
      <c r="D33" s="24" t="s">
        <v>75</v>
      </c>
      <c r="E33" s="82"/>
      <c r="F33" s="24" t="s">
        <v>22</v>
      </c>
      <c r="G33" s="24" t="s">
        <v>22</v>
      </c>
      <c r="H33" s="24" t="s">
        <v>240</v>
      </c>
      <c r="I33" s="24" t="s">
        <v>133</v>
      </c>
      <c r="J33" s="24" t="s">
        <v>88</v>
      </c>
      <c r="K33" s="25">
        <v>1</v>
      </c>
      <c r="L33" s="24" t="s">
        <v>59</v>
      </c>
      <c r="M33" s="26">
        <v>134600</v>
      </c>
      <c r="N33" s="81"/>
      <c r="O33" s="55"/>
      <c r="Q33" s="78"/>
      <c r="R33" s="78"/>
      <c r="S33" s="78"/>
      <c r="T33" s="78"/>
    </row>
    <row r="34" spans="1:20" s="56" customFormat="1" ht="24.75" customHeight="1">
      <c r="A34" s="20" t="s">
        <v>69</v>
      </c>
      <c r="B34" s="46">
        <v>44103</v>
      </c>
      <c r="C34" s="24" t="s">
        <v>60</v>
      </c>
      <c r="D34" s="24" t="s">
        <v>117</v>
      </c>
      <c r="E34" s="82"/>
      <c r="F34" s="24" t="s">
        <v>22</v>
      </c>
      <c r="G34" s="24" t="s">
        <v>22</v>
      </c>
      <c r="H34" s="24" t="s">
        <v>235</v>
      </c>
      <c r="I34" s="24" t="s">
        <v>106</v>
      </c>
      <c r="J34" s="24" t="s">
        <v>106</v>
      </c>
      <c r="K34" s="25">
        <v>5</v>
      </c>
      <c r="L34" s="24" t="s">
        <v>80</v>
      </c>
      <c r="M34" s="26">
        <v>750000</v>
      </c>
      <c r="N34" s="81"/>
      <c r="O34" s="55"/>
      <c r="Q34" s="78"/>
      <c r="R34" s="78"/>
      <c r="S34" s="78"/>
      <c r="T34" s="78"/>
    </row>
    <row r="35" spans="1:20" s="56" customFormat="1" ht="24.75" customHeight="1">
      <c r="A35" s="20" t="s">
        <v>70</v>
      </c>
      <c r="B35" s="46">
        <v>44127</v>
      </c>
      <c r="C35" s="24" t="s">
        <v>60</v>
      </c>
      <c r="D35" s="24" t="s">
        <v>79</v>
      </c>
      <c r="E35" s="82"/>
      <c r="F35" s="24" t="s">
        <v>22</v>
      </c>
      <c r="G35" s="24" t="s">
        <v>22</v>
      </c>
      <c r="H35" s="24" t="s">
        <v>250</v>
      </c>
      <c r="I35" s="24" t="s">
        <v>89</v>
      </c>
      <c r="J35" s="24" t="s">
        <v>113</v>
      </c>
      <c r="K35" s="25">
        <v>150</v>
      </c>
      <c r="L35" s="24" t="s">
        <v>77</v>
      </c>
      <c r="M35" s="26">
        <v>900000</v>
      </c>
      <c r="N35" s="81"/>
      <c r="O35" s="55"/>
      <c r="Q35" s="78"/>
      <c r="R35" s="78"/>
      <c r="S35" s="78"/>
      <c r="T35" s="78"/>
    </row>
    <row r="36" spans="1:20" s="56" customFormat="1" ht="24.75" customHeight="1">
      <c r="A36" s="20" t="s">
        <v>71</v>
      </c>
      <c r="B36" s="46">
        <v>44137</v>
      </c>
      <c r="C36" s="24" t="s">
        <v>60</v>
      </c>
      <c r="D36" s="24" t="s">
        <v>117</v>
      </c>
      <c r="E36" s="82"/>
      <c r="F36" s="24" t="s">
        <v>22</v>
      </c>
      <c r="G36" s="24" t="s">
        <v>22</v>
      </c>
      <c r="H36" s="24" t="s">
        <v>235</v>
      </c>
      <c r="I36" s="24" t="s">
        <v>97</v>
      </c>
      <c r="J36" s="24" t="s">
        <v>114</v>
      </c>
      <c r="K36" s="25">
        <v>66</v>
      </c>
      <c r="L36" s="24" t="s">
        <v>82</v>
      </c>
      <c r="M36" s="26">
        <v>1320000</v>
      </c>
      <c r="N36" s="81"/>
      <c r="O36" s="55"/>
      <c r="Q36" s="78"/>
      <c r="R36" s="78"/>
      <c r="S36" s="78"/>
      <c r="T36" s="78"/>
    </row>
    <row r="37" spans="1:20" s="56" customFormat="1" ht="24.75" customHeight="1">
      <c r="A37" s="20" t="s">
        <v>72</v>
      </c>
      <c r="B37" s="46">
        <v>44141</v>
      </c>
      <c r="C37" s="24" t="s">
        <v>60</v>
      </c>
      <c r="D37" s="24" t="s">
        <v>126</v>
      </c>
      <c r="E37" s="82"/>
      <c r="F37" s="24" t="s">
        <v>22</v>
      </c>
      <c r="G37" s="24" t="s">
        <v>22</v>
      </c>
      <c r="H37" s="24" t="s">
        <v>247</v>
      </c>
      <c r="I37" s="24" t="s">
        <v>89</v>
      </c>
      <c r="J37" s="24" t="s">
        <v>116</v>
      </c>
      <c r="K37" s="25">
        <v>30</v>
      </c>
      <c r="L37" s="24" t="s">
        <v>59</v>
      </c>
      <c r="M37" s="26">
        <v>270000</v>
      </c>
      <c r="N37" s="81"/>
      <c r="O37" s="55"/>
      <c r="Q37" s="78"/>
      <c r="R37" s="78"/>
      <c r="S37" s="78"/>
      <c r="T37" s="78"/>
    </row>
    <row r="38" spans="1:20" s="56" customFormat="1" ht="24.75" customHeight="1">
      <c r="A38" s="20" t="s">
        <v>127</v>
      </c>
      <c r="B38" s="46">
        <v>44144</v>
      </c>
      <c r="C38" s="24" t="s">
        <v>60</v>
      </c>
      <c r="D38" s="24" t="s">
        <v>118</v>
      </c>
      <c r="E38" s="82"/>
      <c r="F38" s="24" t="s">
        <v>22</v>
      </c>
      <c r="G38" s="24" t="s">
        <v>22</v>
      </c>
      <c r="H38" s="24" t="s">
        <v>251</v>
      </c>
      <c r="I38" s="24" t="s">
        <v>85</v>
      </c>
      <c r="J38" s="24" t="s">
        <v>128</v>
      </c>
      <c r="K38" s="25">
        <v>100</v>
      </c>
      <c r="L38" s="24" t="s">
        <v>77</v>
      </c>
      <c r="M38" s="26">
        <v>6490000</v>
      </c>
      <c r="N38" s="81"/>
      <c r="O38" s="55"/>
      <c r="Q38" s="78"/>
      <c r="R38" s="78"/>
      <c r="S38" s="78"/>
      <c r="T38" s="78"/>
    </row>
    <row r="39" spans="1:20" s="56" customFormat="1" ht="24.75" customHeight="1">
      <c r="A39" s="20" t="s">
        <v>206</v>
      </c>
      <c r="B39" s="46">
        <v>44160</v>
      </c>
      <c r="C39" s="24" t="s">
        <v>60</v>
      </c>
      <c r="D39" s="24" t="s">
        <v>155</v>
      </c>
      <c r="E39" s="82"/>
      <c r="F39" s="24" t="s">
        <v>22</v>
      </c>
      <c r="G39" s="24" t="s">
        <v>22</v>
      </c>
      <c r="H39" s="24" t="s">
        <v>252</v>
      </c>
      <c r="I39" s="24" t="s">
        <v>91</v>
      </c>
      <c r="J39" s="24" t="s">
        <v>115</v>
      </c>
      <c r="K39" s="25">
        <v>14</v>
      </c>
      <c r="L39" s="24" t="s">
        <v>77</v>
      </c>
      <c r="M39" s="26">
        <v>378000</v>
      </c>
      <c r="N39" s="81"/>
      <c r="O39" s="55"/>
      <c r="Q39" s="78"/>
      <c r="R39" s="78"/>
      <c r="S39" s="78"/>
      <c r="T39" s="78"/>
    </row>
    <row r="40" spans="1:20" s="55" customFormat="1" ht="24.75" customHeight="1">
      <c r="A40" s="20" t="s">
        <v>207</v>
      </c>
      <c r="B40" s="46">
        <v>44174</v>
      </c>
      <c r="C40" s="24" t="s">
        <v>208</v>
      </c>
      <c r="D40" s="24" t="s">
        <v>209</v>
      </c>
      <c r="E40" s="81"/>
      <c r="F40" s="24" t="s">
        <v>210</v>
      </c>
      <c r="G40" s="24" t="s">
        <v>210</v>
      </c>
      <c r="H40" s="24" t="s">
        <v>253</v>
      </c>
      <c r="I40" s="24" t="s">
        <v>211</v>
      </c>
      <c r="J40" s="24" t="s">
        <v>212</v>
      </c>
      <c r="K40" s="25">
        <v>60</v>
      </c>
      <c r="L40" s="24" t="s">
        <v>213</v>
      </c>
      <c r="M40" s="77">
        <v>451308</v>
      </c>
      <c r="N40" s="81"/>
      <c r="Q40" s="78"/>
      <c r="R40" s="78"/>
      <c r="S40" s="78"/>
      <c r="T40" s="78"/>
    </row>
    <row r="41" spans="1:20" s="55" customFormat="1" ht="24.75" customHeight="1">
      <c r="A41" s="20" t="s">
        <v>214</v>
      </c>
      <c r="B41" s="46">
        <v>44175</v>
      </c>
      <c r="C41" s="24" t="s">
        <v>60</v>
      </c>
      <c r="D41" s="24" t="s">
        <v>79</v>
      </c>
      <c r="E41" s="81"/>
      <c r="F41" s="24" t="s">
        <v>22</v>
      </c>
      <c r="G41" s="24" t="s">
        <v>22</v>
      </c>
      <c r="H41" s="24" t="s">
        <v>254</v>
      </c>
      <c r="I41" s="24" t="s">
        <v>85</v>
      </c>
      <c r="J41" s="24" t="s">
        <v>215</v>
      </c>
      <c r="K41" s="25">
        <v>30</v>
      </c>
      <c r="L41" s="24" t="s">
        <v>86</v>
      </c>
      <c r="M41" s="77">
        <v>3000000</v>
      </c>
      <c r="N41" s="81"/>
      <c r="Q41" s="78"/>
      <c r="R41" s="78"/>
      <c r="S41" s="78"/>
      <c r="T41" s="78"/>
    </row>
    <row r="42" spans="1:20" s="55" customFormat="1" ht="24.75" customHeight="1">
      <c r="A42" s="20" t="s">
        <v>216</v>
      </c>
      <c r="B42" s="46">
        <v>44176</v>
      </c>
      <c r="C42" s="24" t="s">
        <v>60</v>
      </c>
      <c r="D42" s="24" t="s">
        <v>123</v>
      </c>
      <c r="E42" s="81"/>
      <c r="F42" s="24" t="s">
        <v>22</v>
      </c>
      <c r="G42" s="24" t="s">
        <v>22</v>
      </c>
      <c r="H42" s="24" t="s">
        <v>235</v>
      </c>
      <c r="I42" s="24" t="s">
        <v>85</v>
      </c>
      <c r="J42" s="24" t="s">
        <v>92</v>
      </c>
      <c r="K42" s="25">
        <v>20</v>
      </c>
      <c r="L42" s="24" t="s">
        <v>77</v>
      </c>
      <c r="M42" s="77">
        <v>738000</v>
      </c>
      <c r="N42" s="81"/>
      <c r="Q42" s="78"/>
      <c r="R42" s="78"/>
      <c r="S42" s="78"/>
      <c r="T42" s="78"/>
    </row>
    <row r="43" spans="1:20" s="55" customFormat="1" ht="24.75" customHeight="1">
      <c r="A43" s="20" t="s">
        <v>217</v>
      </c>
      <c r="B43" s="46">
        <v>44182</v>
      </c>
      <c r="C43" s="24" t="s">
        <v>60</v>
      </c>
      <c r="D43" s="24" t="s">
        <v>75</v>
      </c>
      <c r="E43" s="81"/>
      <c r="F43" s="24" t="s">
        <v>22</v>
      </c>
      <c r="G43" s="24" t="s">
        <v>210</v>
      </c>
      <c r="H43" s="24" t="s">
        <v>255</v>
      </c>
      <c r="I43" s="24" t="s">
        <v>78</v>
      </c>
      <c r="J43" s="24" t="s">
        <v>219</v>
      </c>
      <c r="K43" s="25">
        <v>102</v>
      </c>
      <c r="L43" s="24" t="s">
        <v>86</v>
      </c>
      <c r="M43" s="26">
        <f>102*19200</f>
        <v>1958400</v>
      </c>
      <c r="N43" s="81"/>
      <c r="Q43" s="78"/>
      <c r="R43" s="78"/>
      <c r="S43" s="78"/>
      <c r="T43" s="78"/>
    </row>
    <row r="44" spans="1:20" s="55" customFormat="1" ht="24.75" customHeight="1">
      <c r="A44" s="20" t="s">
        <v>226</v>
      </c>
      <c r="B44" s="46">
        <v>44194</v>
      </c>
      <c r="C44" s="24" t="s">
        <v>60</v>
      </c>
      <c r="D44" s="24" t="s">
        <v>118</v>
      </c>
      <c r="E44" s="81"/>
      <c r="F44" s="24" t="s">
        <v>22</v>
      </c>
      <c r="G44" s="24" t="s">
        <v>22</v>
      </c>
      <c r="H44" s="24" t="s">
        <v>247</v>
      </c>
      <c r="I44" s="24" t="s">
        <v>211</v>
      </c>
      <c r="J44" s="24" t="s">
        <v>227</v>
      </c>
      <c r="K44" s="25">
        <v>100</v>
      </c>
      <c r="L44" s="24" t="s">
        <v>77</v>
      </c>
      <c r="M44" s="26">
        <v>2000000</v>
      </c>
      <c r="N44" s="81"/>
      <c r="Q44" s="78"/>
      <c r="R44" s="78"/>
      <c r="S44" s="78"/>
      <c r="T44" s="78"/>
    </row>
    <row r="45" spans="1:14" ht="30" customHeight="1">
      <c r="A45" s="103"/>
      <c r="B45" s="47" t="s">
        <v>13</v>
      </c>
      <c r="C45" s="14"/>
      <c r="D45" s="14"/>
      <c r="E45" s="14"/>
      <c r="F45" s="14"/>
      <c r="G45" s="14"/>
      <c r="H45" s="14"/>
      <c r="I45" s="14"/>
      <c r="J45" s="14"/>
      <c r="K45" s="115">
        <f>SUM(M8:M44)</f>
        <v>62406258</v>
      </c>
      <c r="L45" s="116"/>
      <c r="M45" s="128"/>
      <c r="N45" s="14"/>
    </row>
    <row r="46" ht="28.5" customHeight="1">
      <c r="A46"/>
    </row>
  </sheetData>
  <sheetProtection/>
  <mergeCells count="16">
    <mergeCell ref="N6:N7"/>
    <mergeCell ref="J6:J7"/>
    <mergeCell ref="K6:K7"/>
    <mergeCell ref="A1:N1"/>
    <mergeCell ref="A2:N2"/>
    <mergeCell ref="A4:N4"/>
    <mergeCell ref="B5:C5"/>
    <mergeCell ref="A6:A7"/>
    <mergeCell ref="K45:M45"/>
    <mergeCell ref="B6:B7"/>
    <mergeCell ref="C6:C7"/>
    <mergeCell ref="D6:G6"/>
    <mergeCell ref="H6:H7"/>
    <mergeCell ref="I6:I7"/>
    <mergeCell ref="L6:L7"/>
    <mergeCell ref="M6:M7"/>
  </mergeCells>
  <printOptions/>
  <pageMargins left="0.17" right="0.17" top="0.984251968503937" bottom="0.5905511811023623" header="0" footer="0"/>
  <pageSetup fitToHeight="4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0">
      <selection activeCell="B56" sqref="B55:B56"/>
    </sheetView>
  </sheetViews>
  <sheetFormatPr defaultColWidth="8.88671875" defaultRowHeight="13.5"/>
  <cols>
    <col min="1" max="1" width="3.99609375" style="4" bestFit="1" customWidth="1"/>
    <col min="2" max="2" width="11.99609375" style="4" customWidth="1"/>
    <col min="3" max="3" width="21.10546875" style="12" customWidth="1"/>
    <col min="4" max="4" width="9.6640625" style="4" customWidth="1"/>
    <col min="5" max="5" width="6.4453125" style="12" customWidth="1"/>
    <col min="6" max="6" width="45.6640625" style="4" customWidth="1"/>
    <col min="7" max="7" width="4.21484375" style="4" bestFit="1" customWidth="1"/>
    <col min="8" max="10" width="8.88671875" style="4" customWidth="1"/>
    <col min="11" max="12" width="9.5546875" style="4" bestFit="1" customWidth="1"/>
    <col min="13" max="16384" width="8.88671875" style="4" customWidth="1"/>
  </cols>
  <sheetData>
    <row r="1" spans="1:7" ht="20.25">
      <c r="A1" s="133" t="s">
        <v>56</v>
      </c>
      <c r="B1" s="133"/>
      <c r="C1" s="133"/>
      <c r="D1" s="133"/>
      <c r="E1" s="133"/>
      <c r="F1" s="133"/>
      <c r="G1" s="133"/>
    </row>
    <row r="2" spans="1:7" ht="14.25">
      <c r="A2" s="127" t="s">
        <v>83</v>
      </c>
      <c r="B2" s="127"/>
      <c r="C2" s="127"/>
      <c r="D2" s="127"/>
      <c r="E2" s="127"/>
      <c r="F2" s="127"/>
      <c r="G2" s="127"/>
    </row>
    <row r="3" spans="1:7" ht="14.25">
      <c r="A3" s="12"/>
      <c r="B3" s="12"/>
      <c r="D3" s="12"/>
      <c r="F3" s="12"/>
      <c r="G3" s="12"/>
    </row>
    <row r="4" spans="1:7" ht="18">
      <c r="A4" s="134" t="s">
        <v>25</v>
      </c>
      <c r="B4" s="135"/>
      <c r="C4" s="135"/>
      <c r="D4" s="135"/>
      <c r="E4" s="135"/>
      <c r="F4" s="135"/>
      <c r="G4" s="135"/>
    </row>
    <row r="5" spans="1:3" ht="14.25">
      <c r="A5" s="12"/>
      <c r="B5" s="136"/>
      <c r="C5" s="136"/>
    </row>
    <row r="6" spans="1:7" s="13" customFormat="1" ht="42" customHeight="1">
      <c r="A6" s="15" t="s">
        <v>0</v>
      </c>
      <c r="B6" s="15" t="s">
        <v>26</v>
      </c>
      <c r="C6" s="15" t="s">
        <v>27</v>
      </c>
      <c r="D6" s="15" t="s">
        <v>3</v>
      </c>
      <c r="E6" s="16" t="s">
        <v>57</v>
      </c>
      <c r="F6" s="15" t="s">
        <v>28</v>
      </c>
      <c r="G6" s="15" t="s">
        <v>4</v>
      </c>
    </row>
    <row r="7" spans="1:7" s="29" customFormat="1" ht="21.75" customHeight="1">
      <c r="A7" s="27">
        <v>1</v>
      </c>
      <c r="B7" s="75">
        <v>20200226</v>
      </c>
      <c r="C7" s="73" t="s">
        <v>165</v>
      </c>
      <c r="D7" s="74">
        <v>300000</v>
      </c>
      <c r="E7" s="43" t="s">
        <v>168</v>
      </c>
      <c r="F7" s="73" t="s">
        <v>169</v>
      </c>
      <c r="G7" s="28"/>
    </row>
    <row r="8" spans="1:7" s="29" customFormat="1" ht="21.75" customHeight="1">
      <c r="A8" s="27">
        <v>2</v>
      </c>
      <c r="B8" s="75">
        <v>20200323</v>
      </c>
      <c r="C8" s="73" t="s">
        <v>165</v>
      </c>
      <c r="D8" s="74">
        <v>33000</v>
      </c>
      <c r="E8" s="43" t="s">
        <v>168</v>
      </c>
      <c r="F8" s="73" t="s">
        <v>170</v>
      </c>
      <c r="G8" s="72"/>
    </row>
    <row r="9" spans="1:7" s="29" customFormat="1" ht="21.75" customHeight="1">
      <c r="A9" s="27">
        <v>3</v>
      </c>
      <c r="B9" s="75">
        <v>20200619</v>
      </c>
      <c r="C9" s="73" t="s">
        <v>262</v>
      </c>
      <c r="D9" s="74">
        <v>110000</v>
      </c>
      <c r="E9" s="43" t="s">
        <v>168</v>
      </c>
      <c r="F9" s="73" t="s">
        <v>171</v>
      </c>
      <c r="G9" s="28"/>
    </row>
    <row r="10" spans="1:7" s="29" customFormat="1" ht="21.75" customHeight="1">
      <c r="A10" s="27">
        <v>4</v>
      </c>
      <c r="B10" s="75">
        <v>20200619</v>
      </c>
      <c r="C10" s="73" t="s">
        <v>262</v>
      </c>
      <c r="D10" s="74">
        <v>39700</v>
      </c>
      <c r="E10" s="43" t="s">
        <v>168</v>
      </c>
      <c r="F10" s="73" t="s">
        <v>172</v>
      </c>
      <c r="G10" s="28"/>
    </row>
    <row r="11" spans="1:7" s="29" customFormat="1" ht="21.75" customHeight="1">
      <c r="A11" s="27">
        <v>5</v>
      </c>
      <c r="B11" s="75">
        <v>20200619</v>
      </c>
      <c r="C11" s="73" t="s">
        <v>262</v>
      </c>
      <c r="D11" s="74">
        <v>22280</v>
      </c>
      <c r="E11" s="44" t="s">
        <v>168</v>
      </c>
      <c r="F11" s="73" t="s">
        <v>173</v>
      </c>
      <c r="G11" s="28"/>
    </row>
    <row r="12" spans="1:7" s="29" customFormat="1" ht="21.75" customHeight="1">
      <c r="A12" s="27">
        <v>6</v>
      </c>
      <c r="B12" s="75">
        <v>20200619</v>
      </c>
      <c r="C12" s="73" t="s">
        <v>262</v>
      </c>
      <c r="D12" s="74">
        <v>67400</v>
      </c>
      <c r="E12" s="43" t="s">
        <v>168</v>
      </c>
      <c r="F12" s="73" t="s">
        <v>174</v>
      </c>
      <c r="G12" s="28"/>
    </row>
    <row r="13" spans="1:7" s="29" customFormat="1" ht="21.75" customHeight="1">
      <c r="A13" s="27">
        <v>7</v>
      </c>
      <c r="B13" s="75">
        <v>20200619</v>
      </c>
      <c r="C13" s="73" t="s">
        <v>262</v>
      </c>
      <c r="D13" s="74">
        <v>54000</v>
      </c>
      <c r="E13" s="43" t="s">
        <v>168</v>
      </c>
      <c r="F13" s="73" t="s">
        <v>175</v>
      </c>
      <c r="G13" s="28"/>
    </row>
    <row r="14" spans="1:7" s="29" customFormat="1" ht="21.75" customHeight="1">
      <c r="A14" s="27">
        <v>8</v>
      </c>
      <c r="B14" s="75">
        <v>20200707</v>
      </c>
      <c r="C14" s="73" t="s">
        <v>262</v>
      </c>
      <c r="D14" s="74">
        <v>143000</v>
      </c>
      <c r="E14" s="44" t="s">
        <v>168</v>
      </c>
      <c r="F14" s="73" t="s">
        <v>176</v>
      </c>
      <c r="G14" s="30"/>
    </row>
    <row r="15" spans="1:8" s="13" customFormat="1" ht="21.75" customHeight="1">
      <c r="A15" s="27">
        <v>9</v>
      </c>
      <c r="B15" s="75">
        <v>20200708</v>
      </c>
      <c r="C15" s="73" t="s">
        <v>262</v>
      </c>
      <c r="D15" s="74">
        <v>164000</v>
      </c>
      <c r="E15" s="43" t="s">
        <v>168</v>
      </c>
      <c r="F15" s="73" t="s">
        <v>177</v>
      </c>
      <c r="G15" s="28"/>
      <c r="H15" s="29"/>
    </row>
    <row r="16" spans="1:7" s="29" customFormat="1" ht="21.75" customHeight="1">
      <c r="A16" s="27">
        <v>10</v>
      </c>
      <c r="B16" s="75">
        <v>20200720</v>
      </c>
      <c r="C16" s="73" t="s">
        <v>262</v>
      </c>
      <c r="D16" s="74">
        <v>1499960</v>
      </c>
      <c r="E16" s="43" t="s">
        <v>168</v>
      </c>
      <c r="F16" s="73" t="s">
        <v>179</v>
      </c>
      <c r="G16" s="28"/>
    </row>
    <row r="17" spans="1:7" s="29" customFormat="1" ht="21.75" customHeight="1">
      <c r="A17" s="27">
        <v>11</v>
      </c>
      <c r="B17" s="75">
        <v>20200720</v>
      </c>
      <c r="C17" s="73" t="s">
        <v>262</v>
      </c>
      <c r="D17" s="74">
        <v>22770</v>
      </c>
      <c r="E17" s="44" t="s">
        <v>168</v>
      </c>
      <c r="F17" s="73" t="s">
        <v>257</v>
      </c>
      <c r="G17" s="28"/>
    </row>
    <row r="18" spans="1:7" s="29" customFormat="1" ht="21.75" customHeight="1">
      <c r="A18" s="27">
        <v>12</v>
      </c>
      <c r="B18" s="75">
        <v>20200720</v>
      </c>
      <c r="C18" s="73" t="s">
        <v>262</v>
      </c>
      <c r="D18" s="74">
        <v>667230</v>
      </c>
      <c r="E18" s="43" t="s">
        <v>168</v>
      </c>
      <c r="F18" s="73" t="s">
        <v>258</v>
      </c>
      <c r="G18" s="28"/>
    </row>
    <row r="19" spans="1:7" s="29" customFormat="1" ht="21.75" customHeight="1">
      <c r="A19" s="27">
        <v>13</v>
      </c>
      <c r="B19" s="75">
        <v>20200720</v>
      </c>
      <c r="C19" s="73" t="s">
        <v>262</v>
      </c>
      <c r="D19" s="74">
        <v>27720</v>
      </c>
      <c r="E19" s="43" t="s">
        <v>168</v>
      </c>
      <c r="F19" s="73" t="s">
        <v>259</v>
      </c>
      <c r="G19" s="28"/>
    </row>
    <row r="20" spans="1:7" s="29" customFormat="1" ht="21.75" customHeight="1">
      <c r="A20" s="27">
        <v>14</v>
      </c>
      <c r="B20" s="75">
        <v>20200720</v>
      </c>
      <c r="C20" s="73" t="s">
        <v>262</v>
      </c>
      <c r="D20" s="74">
        <v>812280</v>
      </c>
      <c r="E20" s="44" t="s">
        <v>168</v>
      </c>
      <c r="F20" s="73" t="s">
        <v>260</v>
      </c>
      <c r="G20" s="28"/>
    </row>
    <row r="21" spans="1:7" s="29" customFormat="1" ht="21.75" customHeight="1">
      <c r="A21" s="27">
        <v>15</v>
      </c>
      <c r="B21" s="75">
        <v>20200901</v>
      </c>
      <c r="C21" s="73" t="s">
        <v>165</v>
      </c>
      <c r="D21" s="74">
        <v>87100</v>
      </c>
      <c r="E21" s="43" t="s">
        <v>168</v>
      </c>
      <c r="F21" s="73" t="s">
        <v>180</v>
      </c>
      <c r="G21" s="28"/>
    </row>
    <row r="22" spans="1:7" s="29" customFormat="1" ht="21.75" customHeight="1">
      <c r="A22" s="27">
        <v>16</v>
      </c>
      <c r="B22" s="75">
        <v>20200917</v>
      </c>
      <c r="C22" s="73" t="s">
        <v>165</v>
      </c>
      <c r="D22" s="74">
        <v>95490</v>
      </c>
      <c r="E22" s="43" t="s">
        <v>168</v>
      </c>
      <c r="F22" s="73" t="s">
        <v>181</v>
      </c>
      <c r="G22" s="28"/>
    </row>
    <row r="23" spans="1:7" s="29" customFormat="1" ht="21.75" customHeight="1">
      <c r="A23" s="27">
        <v>17</v>
      </c>
      <c r="B23" s="75">
        <v>20200917</v>
      </c>
      <c r="C23" s="73" t="s">
        <v>165</v>
      </c>
      <c r="D23" s="74">
        <v>218040</v>
      </c>
      <c r="E23" s="43" t="s">
        <v>168</v>
      </c>
      <c r="F23" s="73" t="s">
        <v>181</v>
      </c>
      <c r="G23" s="28"/>
    </row>
    <row r="24" spans="1:7" s="29" customFormat="1" ht="21.75" customHeight="1">
      <c r="A24" s="27">
        <v>18</v>
      </c>
      <c r="B24" s="75">
        <v>20201020</v>
      </c>
      <c r="C24" s="73" t="s">
        <v>263</v>
      </c>
      <c r="D24" s="74">
        <v>278600</v>
      </c>
      <c r="E24" s="44" t="s">
        <v>168</v>
      </c>
      <c r="F24" s="73" t="s">
        <v>182</v>
      </c>
      <c r="G24" s="28"/>
    </row>
    <row r="25" spans="1:7" s="29" customFormat="1" ht="21.75" customHeight="1">
      <c r="A25" s="27">
        <v>19</v>
      </c>
      <c r="B25" s="75">
        <v>20201020</v>
      </c>
      <c r="C25" s="73" t="s">
        <v>263</v>
      </c>
      <c r="D25" s="74">
        <v>86700</v>
      </c>
      <c r="E25" s="43" t="s">
        <v>168</v>
      </c>
      <c r="F25" s="73" t="s">
        <v>182</v>
      </c>
      <c r="G25" s="28"/>
    </row>
    <row r="26" spans="1:7" s="29" customFormat="1" ht="21.75" customHeight="1">
      <c r="A26" s="27">
        <v>20</v>
      </c>
      <c r="B26" s="75">
        <v>20201020</v>
      </c>
      <c r="C26" s="73" t="s">
        <v>263</v>
      </c>
      <c r="D26" s="74">
        <v>98000</v>
      </c>
      <c r="E26" s="43" t="s">
        <v>168</v>
      </c>
      <c r="F26" s="73" t="s">
        <v>182</v>
      </c>
      <c r="G26" s="28"/>
    </row>
    <row r="27" spans="1:7" s="29" customFormat="1" ht="21.75" customHeight="1">
      <c r="A27" s="27">
        <v>21</v>
      </c>
      <c r="B27" s="75">
        <v>20201020</v>
      </c>
      <c r="C27" s="73" t="s">
        <v>263</v>
      </c>
      <c r="D27" s="74">
        <v>179000</v>
      </c>
      <c r="E27" s="44" t="s">
        <v>168</v>
      </c>
      <c r="F27" s="73" t="s">
        <v>182</v>
      </c>
      <c r="G27" s="28"/>
    </row>
    <row r="28" spans="1:7" s="29" customFormat="1" ht="21.75" customHeight="1">
      <c r="A28" s="27">
        <v>22</v>
      </c>
      <c r="B28" s="75">
        <v>20201020</v>
      </c>
      <c r="C28" s="73" t="s">
        <v>263</v>
      </c>
      <c r="D28" s="74">
        <v>259300</v>
      </c>
      <c r="E28" s="43" t="s">
        <v>168</v>
      </c>
      <c r="F28" s="73" t="s">
        <v>182</v>
      </c>
      <c r="G28" s="28"/>
    </row>
    <row r="29" spans="1:7" s="29" customFormat="1" ht="21.75" customHeight="1">
      <c r="A29" s="27">
        <v>23</v>
      </c>
      <c r="B29" s="75">
        <v>20201020</v>
      </c>
      <c r="C29" s="73" t="s">
        <v>263</v>
      </c>
      <c r="D29" s="74">
        <v>770500</v>
      </c>
      <c r="E29" s="43" t="s">
        <v>168</v>
      </c>
      <c r="F29" s="73" t="s">
        <v>182</v>
      </c>
      <c r="G29" s="28"/>
    </row>
    <row r="30" spans="1:7" s="29" customFormat="1" ht="21.75" customHeight="1">
      <c r="A30" s="27">
        <v>24</v>
      </c>
      <c r="B30" s="75">
        <v>20201021</v>
      </c>
      <c r="C30" s="73" t="s">
        <v>263</v>
      </c>
      <c r="D30" s="74">
        <v>90000</v>
      </c>
      <c r="E30" s="43" t="s">
        <v>168</v>
      </c>
      <c r="F30" s="73" t="s">
        <v>183</v>
      </c>
      <c r="G30" s="28"/>
    </row>
    <row r="31" spans="1:7" s="29" customFormat="1" ht="21.75" customHeight="1">
      <c r="A31" s="27">
        <v>25</v>
      </c>
      <c r="B31" s="75">
        <v>20201021</v>
      </c>
      <c r="C31" s="73" t="s">
        <v>263</v>
      </c>
      <c r="D31" s="74">
        <v>110000</v>
      </c>
      <c r="E31" s="44" t="s">
        <v>168</v>
      </c>
      <c r="F31" s="73" t="s">
        <v>184</v>
      </c>
      <c r="G31" s="28"/>
    </row>
    <row r="32" spans="1:7" s="29" customFormat="1" ht="21.75" customHeight="1">
      <c r="A32" s="27">
        <v>26</v>
      </c>
      <c r="B32" s="75">
        <v>20201021</v>
      </c>
      <c r="C32" s="73" t="s">
        <v>263</v>
      </c>
      <c r="D32" s="74">
        <v>110000</v>
      </c>
      <c r="E32" s="43" t="s">
        <v>168</v>
      </c>
      <c r="F32" s="73" t="s">
        <v>184</v>
      </c>
      <c r="G32" s="28"/>
    </row>
    <row r="33" spans="1:7" s="29" customFormat="1" ht="21.75" customHeight="1">
      <c r="A33" s="27">
        <v>27</v>
      </c>
      <c r="B33" s="75">
        <v>20201022</v>
      </c>
      <c r="C33" s="73" t="s">
        <v>263</v>
      </c>
      <c r="D33" s="74">
        <v>801000</v>
      </c>
      <c r="E33" s="43" t="s">
        <v>168</v>
      </c>
      <c r="F33" s="73" t="s">
        <v>185</v>
      </c>
      <c r="G33" s="28"/>
    </row>
    <row r="34" spans="1:7" s="29" customFormat="1" ht="21.75" customHeight="1">
      <c r="A34" s="27">
        <v>28</v>
      </c>
      <c r="B34" s="75">
        <v>20201022</v>
      </c>
      <c r="C34" s="73" t="s">
        <v>263</v>
      </c>
      <c r="D34" s="74">
        <v>78900</v>
      </c>
      <c r="E34" s="44" t="s">
        <v>168</v>
      </c>
      <c r="F34" s="73" t="s">
        <v>182</v>
      </c>
      <c r="G34" s="28"/>
    </row>
    <row r="35" spans="1:7" s="29" customFormat="1" ht="21.75" customHeight="1">
      <c r="A35" s="27">
        <v>29</v>
      </c>
      <c r="B35" s="75">
        <v>20201022</v>
      </c>
      <c r="C35" s="73" t="s">
        <v>165</v>
      </c>
      <c r="D35" s="74">
        <v>979000</v>
      </c>
      <c r="E35" s="43" t="s">
        <v>168</v>
      </c>
      <c r="F35" s="73" t="s">
        <v>185</v>
      </c>
      <c r="G35" s="28"/>
    </row>
    <row r="36" spans="1:7" s="29" customFormat="1" ht="21.75" customHeight="1">
      <c r="A36" s="27">
        <v>30</v>
      </c>
      <c r="B36" s="75">
        <v>20201022</v>
      </c>
      <c r="C36" s="73" t="s">
        <v>263</v>
      </c>
      <c r="D36" s="74">
        <v>11500</v>
      </c>
      <c r="E36" s="43" t="s">
        <v>168</v>
      </c>
      <c r="F36" s="73" t="s">
        <v>186</v>
      </c>
      <c r="G36" s="31"/>
    </row>
    <row r="37" spans="1:7" s="29" customFormat="1" ht="21.75" customHeight="1">
      <c r="A37" s="27">
        <v>31</v>
      </c>
      <c r="B37" s="75">
        <v>20201023</v>
      </c>
      <c r="C37" s="73" t="s">
        <v>263</v>
      </c>
      <c r="D37" s="74">
        <v>200000</v>
      </c>
      <c r="E37" s="43" t="s">
        <v>168</v>
      </c>
      <c r="F37" s="73" t="s">
        <v>182</v>
      </c>
      <c r="G37" s="31"/>
    </row>
    <row r="38" spans="1:7" s="29" customFormat="1" ht="21.75" customHeight="1">
      <c r="A38" s="27">
        <v>32</v>
      </c>
      <c r="B38" s="75">
        <v>20201023</v>
      </c>
      <c r="C38" s="73" t="s">
        <v>263</v>
      </c>
      <c r="D38" s="74">
        <v>900000</v>
      </c>
      <c r="E38" s="44" t="s">
        <v>168</v>
      </c>
      <c r="F38" s="73" t="s">
        <v>187</v>
      </c>
      <c r="G38" s="31"/>
    </row>
    <row r="39" spans="1:7" s="29" customFormat="1" ht="21.75" customHeight="1">
      <c r="A39" s="27">
        <v>33</v>
      </c>
      <c r="B39" s="75">
        <v>20201104</v>
      </c>
      <c r="C39" s="73" t="s">
        <v>263</v>
      </c>
      <c r="D39" s="74">
        <v>379500</v>
      </c>
      <c r="E39" s="43" t="s">
        <v>168</v>
      </c>
      <c r="F39" s="73" t="s">
        <v>188</v>
      </c>
      <c r="G39" s="31"/>
    </row>
    <row r="40" spans="1:7" s="29" customFormat="1" ht="21.75" customHeight="1">
      <c r="A40" s="27">
        <v>34</v>
      </c>
      <c r="B40" s="75">
        <v>20201110</v>
      </c>
      <c r="C40" s="73" t="s">
        <v>263</v>
      </c>
      <c r="D40" s="74">
        <v>187000</v>
      </c>
      <c r="E40" s="43" t="s">
        <v>168</v>
      </c>
      <c r="F40" s="73" t="s">
        <v>189</v>
      </c>
      <c r="G40" s="31"/>
    </row>
    <row r="41" spans="1:7" s="29" customFormat="1" ht="21.75" customHeight="1">
      <c r="A41" s="27">
        <v>35</v>
      </c>
      <c r="B41" s="75">
        <v>20201110</v>
      </c>
      <c r="C41" s="73" t="s">
        <v>263</v>
      </c>
      <c r="D41" s="74">
        <v>220000</v>
      </c>
      <c r="E41" s="44" t="s">
        <v>168</v>
      </c>
      <c r="F41" s="73" t="s">
        <v>189</v>
      </c>
      <c r="G41" s="31"/>
    </row>
    <row r="42" spans="1:7" s="29" customFormat="1" ht="21.75" customHeight="1">
      <c r="A42" s="27">
        <v>36</v>
      </c>
      <c r="B42" s="75">
        <v>20201110</v>
      </c>
      <c r="C42" s="73" t="s">
        <v>263</v>
      </c>
      <c r="D42" s="74">
        <v>240000</v>
      </c>
      <c r="E42" s="43" t="s">
        <v>168</v>
      </c>
      <c r="F42" s="73" t="s">
        <v>189</v>
      </c>
      <c r="G42" s="32"/>
    </row>
    <row r="43" spans="1:8" s="13" customFormat="1" ht="21.75" customHeight="1">
      <c r="A43" s="27">
        <v>37</v>
      </c>
      <c r="B43" s="75">
        <v>20201126</v>
      </c>
      <c r="C43" s="73" t="s">
        <v>165</v>
      </c>
      <c r="D43" s="74">
        <v>72000</v>
      </c>
      <c r="E43" s="43" t="s">
        <v>168</v>
      </c>
      <c r="F43" s="73" t="s">
        <v>190</v>
      </c>
      <c r="G43" s="31"/>
      <c r="H43" s="29"/>
    </row>
    <row r="44" spans="1:8" s="13" customFormat="1" ht="21.75" customHeight="1">
      <c r="A44" s="27">
        <v>38</v>
      </c>
      <c r="B44" s="75">
        <v>20201127</v>
      </c>
      <c r="C44" s="73" t="s">
        <v>165</v>
      </c>
      <c r="D44" s="74">
        <v>300000</v>
      </c>
      <c r="E44" s="43" t="s">
        <v>168</v>
      </c>
      <c r="F44" s="73" t="s">
        <v>261</v>
      </c>
      <c r="G44" s="31"/>
      <c r="H44" s="29"/>
    </row>
    <row r="45" spans="1:8" s="13" customFormat="1" ht="21.75" customHeight="1">
      <c r="A45" s="27">
        <v>39</v>
      </c>
      <c r="B45" s="75">
        <v>20201207</v>
      </c>
      <c r="C45" s="73" t="s">
        <v>165</v>
      </c>
      <c r="D45" s="74">
        <v>52000</v>
      </c>
      <c r="E45" s="44" t="s">
        <v>168</v>
      </c>
      <c r="F45" s="73" t="s">
        <v>191</v>
      </c>
      <c r="G45" s="31"/>
      <c r="H45" s="29"/>
    </row>
    <row r="46" spans="1:8" s="13" customFormat="1" ht="21.75" customHeight="1">
      <c r="A46" s="27">
        <v>40</v>
      </c>
      <c r="B46" s="75">
        <v>20201228</v>
      </c>
      <c r="C46" s="73" t="s">
        <v>165</v>
      </c>
      <c r="D46" s="74">
        <v>150000</v>
      </c>
      <c r="E46" s="43" t="s">
        <v>168</v>
      </c>
      <c r="F46" s="73" t="s">
        <v>225</v>
      </c>
      <c r="G46" s="31"/>
      <c r="H46" s="29"/>
    </row>
    <row r="47" spans="1:7" s="13" customFormat="1" ht="21.75" customHeight="1">
      <c r="A47" s="83"/>
      <c r="B47" s="145" t="s">
        <v>286</v>
      </c>
      <c r="C47" s="146"/>
      <c r="D47" s="147">
        <f>SUM(D3:D46)</f>
        <v>10916970</v>
      </c>
      <c r="E47" s="148"/>
      <c r="F47" s="84"/>
      <c r="G47" s="84"/>
    </row>
    <row r="48" spans="1:8" s="13" customFormat="1" ht="21.75" customHeight="1">
      <c r="A48" s="89">
        <v>1</v>
      </c>
      <c r="B48" s="90">
        <v>20201214</v>
      </c>
      <c r="C48" s="91" t="s">
        <v>167</v>
      </c>
      <c r="D48" s="92">
        <v>1360000</v>
      </c>
      <c r="E48" s="93" t="s">
        <v>168</v>
      </c>
      <c r="F48" s="91" t="s">
        <v>264</v>
      </c>
      <c r="G48" s="94"/>
      <c r="H48" s="29"/>
    </row>
    <row r="49" spans="1:8" s="13" customFormat="1" ht="21.75" customHeight="1">
      <c r="A49" s="89">
        <v>2</v>
      </c>
      <c r="B49" s="90">
        <v>20200717</v>
      </c>
      <c r="C49" s="91" t="s">
        <v>166</v>
      </c>
      <c r="D49" s="92">
        <v>520</v>
      </c>
      <c r="E49" s="93" t="s">
        <v>168</v>
      </c>
      <c r="F49" s="91" t="s">
        <v>178</v>
      </c>
      <c r="G49" s="95"/>
      <c r="H49" s="29"/>
    </row>
    <row r="50" spans="1:8" s="13" customFormat="1" ht="21.75" customHeight="1">
      <c r="A50" s="89">
        <v>3</v>
      </c>
      <c r="B50" s="90">
        <v>20201230</v>
      </c>
      <c r="C50" s="91" t="s">
        <v>166</v>
      </c>
      <c r="D50" s="92">
        <v>15464</v>
      </c>
      <c r="E50" s="93" t="s">
        <v>168</v>
      </c>
      <c r="F50" s="91" t="s">
        <v>265</v>
      </c>
      <c r="G50" s="95"/>
      <c r="H50" s="29"/>
    </row>
    <row r="51" spans="1:7" s="13" customFormat="1" ht="21.75" customHeight="1" thickBot="1">
      <c r="A51" s="85"/>
      <c r="B51" s="137" t="s">
        <v>287</v>
      </c>
      <c r="C51" s="138"/>
      <c r="D51" s="139">
        <f>SUM(D48:D50)</f>
        <v>1375984</v>
      </c>
      <c r="E51" s="140"/>
      <c r="F51" s="86"/>
      <c r="G51" s="86"/>
    </row>
    <row r="52" spans="1:7" s="13" customFormat="1" ht="30" customHeight="1" thickTop="1">
      <c r="A52" s="87"/>
      <c r="B52" s="141" t="s">
        <v>288</v>
      </c>
      <c r="C52" s="142"/>
      <c r="D52" s="143">
        <f>D47+D51</f>
        <v>12292954</v>
      </c>
      <c r="E52" s="144"/>
      <c r="F52" s="88"/>
      <c r="G52" s="88"/>
    </row>
    <row r="55" spans="2:3" ht="14.25">
      <c r="B55" s="12"/>
      <c r="C55" s="4"/>
    </row>
    <row r="56" spans="2:3" ht="14.25">
      <c r="B56" s="12"/>
      <c r="C56" s="4"/>
    </row>
    <row r="57" spans="2:3" ht="14.25">
      <c r="B57" s="12"/>
      <c r="C57" s="4"/>
    </row>
    <row r="58" spans="2:3" ht="14.25">
      <c r="B58" s="12"/>
      <c r="C58" s="4"/>
    </row>
    <row r="59" spans="2:3" ht="14.25">
      <c r="B59" s="12"/>
      <c r="C59" s="4"/>
    </row>
    <row r="60" spans="2:3" ht="14.25">
      <c r="B60" s="12"/>
      <c r="C60" s="4"/>
    </row>
    <row r="61" spans="2:3" ht="14.25">
      <c r="B61" s="12"/>
      <c r="C61" s="4"/>
    </row>
    <row r="62" spans="2:3" ht="14.25">
      <c r="B62" s="12"/>
      <c r="C62" s="4"/>
    </row>
  </sheetData>
  <sheetProtection/>
  <mergeCells count="10">
    <mergeCell ref="B51:C51"/>
    <mergeCell ref="D51:E51"/>
    <mergeCell ref="B52:C52"/>
    <mergeCell ref="D52:E52"/>
    <mergeCell ref="A1:G1"/>
    <mergeCell ref="A2:G2"/>
    <mergeCell ref="A4:G4"/>
    <mergeCell ref="B5:C5"/>
    <mergeCell ref="B47:C47"/>
    <mergeCell ref="D47:E47"/>
  </mergeCells>
  <printOptions/>
  <pageMargins left="0.15748031496062992" right="0.15748031496062992" top="0.7480314960629921" bottom="0.57" header="0.31496062992125984" footer="0.31496062992125984"/>
  <pageSetup fitToHeight="7" fitToWidth="1" horizontalDpi="600" verticalDpi="600" orientation="portrait" paperSize="9" scale="85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N33"/>
  <sheetViews>
    <sheetView zoomScalePageLayoutView="0" workbookViewId="0" topLeftCell="A4">
      <selection activeCell="D8" sqref="D8"/>
    </sheetView>
  </sheetViews>
  <sheetFormatPr defaultColWidth="8.88671875" defaultRowHeight="13.5"/>
  <cols>
    <col min="1" max="1" width="3.99609375" style="4" bestFit="1" customWidth="1"/>
    <col min="2" max="2" width="11.3359375" style="61" customWidth="1"/>
    <col min="3" max="3" width="18.4453125" style="12" customWidth="1"/>
    <col min="4" max="4" width="15.21484375" style="4" customWidth="1"/>
    <col min="5" max="5" width="8.99609375" style="12" customWidth="1"/>
    <col min="6" max="6" width="6.3359375" style="4" bestFit="1" customWidth="1"/>
    <col min="7" max="7" width="4.6640625" style="4" customWidth="1"/>
    <col min="8" max="8" width="12.10546875" style="4" customWidth="1"/>
    <col min="9" max="9" width="4.21484375" style="4" bestFit="1" customWidth="1"/>
    <col min="10" max="10" width="8.88671875" style="4" customWidth="1"/>
    <col min="11" max="11" width="11.3359375" style="4" bestFit="1" customWidth="1"/>
    <col min="12" max="12" width="8.88671875" style="4" customWidth="1"/>
    <col min="13" max="14" width="9.5546875" style="4" bestFit="1" customWidth="1"/>
    <col min="15" max="16384" width="8.88671875" style="4" customWidth="1"/>
  </cols>
  <sheetData>
    <row r="1" spans="1:9" ht="20.25">
      <c r="A1" s="133" t="s">
        <v>56</v>
      </c>
      <c r="B1" s="133"/>
      <c r="C1" s="133"/>
      <c r="D1" s="133"/>
      <c r="E1" s="133"/>
      <c r="F1" s="133"/>
      <c r="G1" s="133"/>
      <c r="H1" s="133"/>
      <c r="I1" s="133"/>
    </row>
    <row r="2" spans="1:14" ht="14.25">
      <c r="A2" s="127" t="s">
        <v>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9" ht="14.25">
      <c r="A3" s="12"/>
      <c r="B3" s="45"/>
      <c r="D3" s="12"/>
      <c r="F3" s="12"/>
      <c r="G3" s="12"/>
      <c r="H3" s="12"/>
      <c r="I3" s="12"/>
    </row>
    <row r="4" spans="1:9" ht="18">
      <c r="A4" s="134" t="s">
        <v>42</v>
      </c>
      <c r="B4" s="135"/>
      <c r="C4" s="135"/>
      <c r="D4" s="135"/>
      <c r="E4" s="135"/>
      <c r="F4" s="135"/>
      <c r="G4" s="135"/>
      <c r="H4" s="135"/>
      <c r="I4" s="135"/>
    </row>
    <row r="5" spans="1:3" ht="14.25">
      <c r="A5" s="12"/>
      <c r="B5" s="136"/>
      <c r="C5" s="136"/>
    </row>
    <row r="6" spans="1:9" ht="33.75" customHeight="1">
      <c r="A6" s="15" t="s">
        <v>0</v>
      </c>
      <c r="B6" s="50" t="s">
        <v>26</v>
      </c>
      <c r="C6" s="15" t="s">
        <v>154</v>
      </c>
      <c r="D6" s="15" t="s">
        <v>43</v>
      </c>
      <c r="E6" s="17" t="s">
        <v>44</v>
      </c>
      <c r="F6" s="15" t="s">
        <v>45</v>
      </c>
      <c r="G6" s="15" t="s">
        <v>46</v>
      </c>
      <c r="H6" s="15" t="s">
        <v>47</v>
      </c>
      <c r="I6" s="15" t="s">
        <v>4</v>
      </c>
    </row>
    <row r="7" spans="1:9" ht="24.75" customHeight="1">
      <c r="A7" s="20" t="s">
        <v>41</v>
      </c>
      <c r="B7" s="46">
        <v>43844</v>
      </c>
      <c r="C7" s="24" t="s">
        <v>135</v>
      </c>
      <c r="D7" s="24" t="s">
        <v>138</v>
      </c>
      <c r="E7" s="36" t="s">
        <v>139</v>
      </c>
      <c r="F7" s="62">
        <v>243</v>
      </c>
      <c r="G7" s="36" t="s">
        <v>150</v>
      </c>
      <c r="H7" s="54">
        <f>7290000</f>
        <v>7290000</v>
      </c>
      <c r="I7" s="57"/>
    </row>
    <row r="8" spans="1:9" ht="24.75" customHeight="1">
      <c r="A8" s="20" t="s">
        <v>5</v>
      </c>
      <c r="B8" s="46">
        <v>43850</v>
      </c>
      <c r="C8" s="24" t="s">
        <v>136</v>
      </c>
      <c r="D8" s="24" t="s">
        <v>76</v>
      </c>
      <c r="E8" s="36" t="s">
        <v>22</v>
      </c>
      <c r="F8" s="62">
        <v>43</v>
      </c>
      <c r="G8" s="36" t="s">
        <v>82</v>
      </c>
      <c r="H8" s="54">
        <f>40000*43</f>
        <v>1720000</v>
      </c>
      <c r="I8" s="57"/>
    </row>
    <row r="9" spans="1:9" ht="24.75" customHeight="1">
      <c r="A9" s="20" t="s">
        <v>6</v>
      </c>
      <c r="B9" s="46">
        <v>43850</v>
      </c>
      <c r="C9" s="36" t="s">
        <v>97</v>
      </c>
      <c r="D9" s="24" t="s">
        <v>76</v>
      </c>
      <c r="E9" s="36" t="s">
        <v>139</v>
      </c>
      <c r="F9" s="62">
        <v>25</v>
      </c>
      <c r="G9" s="36" t="s">
        <v>82</v>
      </c>
      <c r="H9" s="54">
        <v>300000</v>
      </c>
      <c r="I9" s="21"/>
    </row>
    <row r="10" spans="1:9" ht="24.75" customHeight="1">
      <c r="A10" s="20" t="s">
        <v>7</v>
      </c>
      <c r="B10" s="46">
        <v>43850</v>
      </c>
      <c r="C10" s="36" t="s">
        <v>98</v>
      </c>
      <c r="D10" s="24" t="s">
        <v>76</v>
      </c>
      <c r="E10" s="36" t="s">
        <v>22</v>
      </c>
      <c r="F10" s="62">
        <v>32</v>
      </c>
      <c r="G10" s="36" t="s">
        <v>82</v>
      </c>
      <c r="H10" s="54">
        <v>200000</v>
      </c>
      <c r="I10" s="21"/>
    </row>
    <row r="11" spans="1:9" ht="24.75" customHeight="1">
      <c r="A11" s="20" t="s">
        <v>8</v>
      </c>
      <c r="B11" s="33">
        <v>43923</v>
      </c>
      <c r="C11" s="24" t="s">
        <v>93</v>
      </c>
      <c r="D11" s="53" t="s">
        <v>144</v>
      </c>
      <c r="E11" s="5" t="s">
        <v>22</v>
      </c>
      <c r="F11" s="62">
        <v>60</v>
      </c>
      <c r="G11" s="36" t="s">
        <v>146</v>
      </c>
      <c r="H11" s="54">
        <f>28000*60</f>
        <v>1680000</v>
      </c>
      <c r="I11" s="58"/>
    </row>
    <row r="12" spans="1:9" ht="24.75" customHeight="1">
      <c r="A12" s="20" t="s">
        <v>9</v>
      </c>
      <c r="B12" s="33">
        <v>43942</v>
      </c>
      <c r="C12" s="24" t="s">
        <v>94</v>
      </c>
      <c r="D12" s="53" t="s">
        <v>145</v>
      </c>
      <c r="E12" s="5" t="s">
        <v>22</v>
      </c>
      <c r="F12" s="62">
        <v>100</v>
      </c>
      <c r="G12" s="36" t="s">
        <v>86</v>
      </c>
      <c r="H12" s="54">
        <f>30000*100</f>
        <v>3000000</v>
      </c>
      <c r="I12" s="58"/>
    </row>
    <row r="13" spans="1:9" ht="24.75" customHeight="1">
      <c r="A13" s="20" t="s">
        <v>10</v>
      </c>
      <c r="B13" s="46">
        <v>43942</v>
      </c>
      <c r="C13" s="24" t="s">
        <v>107</v>
      </c>
      <c r="D13" s="53" t="s">
        <v>81</v>
      </c>
      <c r="E13" s="5" t="s">
        <v>22</v>
      </c>
      <c r="F13" s="62">
        <v>6</v>
      </c>
      <c r="G13" s="36" t="s">
        <v>80</v>
      </c>
      <c r="H13" s="54">
        <f>50000*6</f>
        <v>300000</v>
      </c>
      <c r="I13" s="58"/>
    </row>
    <row r="14" spans="1:9" ht="24.75" customHeight="1">
      <c r="A14" s="20" t="s">
        <v>11</v>
      </c>
      <c r="B14" s="33">
        <v>43943</v>
      </c>
      <c r="C14" s="24" t="s">
        <v>95</v>
      </c>
      <c r="D14" s="53" t="s">
        <v>145</v>
      </c>
      <c r="E14" s="5" t="s">
        <v>22</v>
      </c>
      <c r="F14" s="62">
        <v>10</v>
      </c>
      <c r="G14" s="36" t="s">
        <v>86</v>
      </c>
      <c r="H14" s="54">
        <f>33600*10</f>
        <v>336000</v>
      </c>
      <c r="I14" s="58"/>
    </row>
    <row r="15" spans="1:9" ht="24.75" customHeight="1">
      <c r="A15" s="20" t="s">
        <v>12</v>
      </c>
      <c r="B15" s="46">
        <v>43949</v>
      </c>
      <c r="C15" s="24" t="s">
        <v>142</v>
      </c>
      <c r="D15" s="24" t="s">
        <v>76</v>
      </c>
      <c r="E15" s="36" t="s">
        <v>139</v>
      </c>
      <c r="F15" s="62">
        <v>2</v>
      </c>
      <c r="G15" s="36" t="s">
        <v>77</v>
      </c>
      <c r="H15" s="54">
        <v>360000</v>
      </c>
      <c r="I15" s="21"/>
    </row>
    <row r="16" spans="1:9" ht="24.75" customHeight="1">
      <c r="A16" s="20" t="s">
        <v>21</v>
      </c>
      <c r="B16" s="46">
        <v>43980</v>
      </c>
      <c r="C16" s="24" t="s">
        <v>88</v>
      </c>
      <c r="D16" s="53" t="s">
        <v>147</v>
      </c>
      <c r="E16" s="5" t="s">
        <v>22</v>
      </c>
      <c r="F16" s="62">
        <v>1</v>
      </c>
      <c r="G16" s="36" t="s">
        <v>151</v>
      </c>
      <c r="H16" s="26">
        <v>134600</v>
      </c>
      <c r="I16" s="58"/>
    </row>
    <row r="17" spans="1:9" ht="24.75" customHeight="1">
      <c r="A17" s="20" t="s">
        <v>29</v>
      </c>
      <c r="B17" s="33">
        <v>43999</v>
      </c>
      <c r="C17" s="24" t="s">
        <v>108</v>
      </c>
      <c r="D17" s="53" t="s">
        <v>144</v>
      </c>
      <c r="E17" s="5" t="s">
        <v>22</v>
      </c>
      <c r="F17" s="62">
        <v>320</v>
      </c>
      <c r="G17" s="36" t="s">
        <v>77</v>
      </c>
      <c r="H17" s="54">
        <f>320*6900</f>
        <v>2208000</v>
      </c>
      <c r="I17" s="58"/>
    </row>
    <row r="18" spans="1:9" ht="24.75" customHeight="1">
      <c r="A18" s="20" t="s">
        <v>30</v>
      </c>
      <c r="B18" s="52">
        <v>44000</v>
      </c>
      <c r="C18" s="24" t="s">
        <v>88</v>
      </c>
      <c r="D18" s="53" t="s">
        <v>148</v>
      </c>
      <c r="E18" s="5" t="s">
        <v>22</v>
      </c>
      <c r="F18" s="62">
        <v>1</v>
      </c>
      <c r="G18" s="36" t="s">
        <v>146</v>
      </c>
      <c r="H18" s="26">
        <v>134600</v>
      </c>
      <c r="I18" s="58"/>
    </row>
    <row r="19" spans="1:9" ht="24.75" customHeight="1">
      <c r="A19" s="20" t="s">
        <v>31</v>
      </c>
      <c r="B19" s="52">
        <v>44027</v>
      </c>
      <c r="C19" s="24" t="s">
        <v>143</v>
      </c>
      <c r="D19" s="53" t="s">
        <v>84</v>
      </c>
      <c r="E19" s="5" t="s">
        <v>22</v>
      </c>
      <c r="F19" s="62">
        <v>300</v>
      </c>
      <c r="G19" s="36" t="s">
        <v>77</v>
      </c>
      <c r="H19" s="54">
        <f>300*6900</f>
        <v>2070000</v>
      </c>
      <c r="I19" s="58"/>
    </row>
    <row r="20" spans="1:9" ht="24.75" customHeight="1">
      <c r="A20" s="20" t="s">
        <v>32</v>
      </c>
      <c r="B20" s="33">
        <v>44033</v>
      </c>
      <c r="C20" s="24" t="s">
        <v>88</v>
      </c>
      <c r="D20" s="53" t="s">
        <v>153</v>
      </c>
      <c r="E20" s="5" t="s">
        <v>22</v>
      </c>
      <c r="F20" s="62">
        <v>1</v>
      </c>
      <c r="G20" s="36" t="s">
        <v>59</v>
      </c>
      <c r="H20" s="54">
        <v>134600</v>
      </c>
      <c r="I20" s="59"/>
    </row>
    <row r="21" spans="1:9" ht="24.75" customHeight="1">
      <c r="A21" s="20" t="s">
        <v>33</v>
      </c>
      <c r="B21" s="33">
        <v>44034</v>
      </c>
      <c r="C21" s="24" t="s">
        <v>132</v>
      </c>
      <c r="D21" s="53" t="s">
        <v>149</v>
      </c>
      <c r="E21" s="5" t="s">
        <v>22</v>
      </c>
      <c r="F21" s="62">
        <v>21</v>
      </c>
      <c r="G21" s="36" t="s">
        <v>137</v>
      </c>
      <c r="H21" s="54">
        <f>13450*21</f>
        <v>282450</v>
      </c>
      <c r="I21" s="59"/>
    </row>
    <row r="22" spans="1:9" ht="24.75" customHeight="1">
      <c r="A22" s="20" t="s">
        <v>53</v>
      </c>
      <c r="B22" s="33">
        <v>44035</v>
      </c>
      <c r="C22" s="24" t="s">
        <v>111</v>
      </c>
      <c r="D22" s="53" t="s">
        <v>149</v>
      </c>
      <c r="E22" s="5" t="s">
        <v>22</v>
      </c>
      <c r="F22" s="62">
        <v>20</v>
      </c>
      <c r="G22" s="36" t="s">
        <v>86</v>
      </c>
      <c r="H22" s="54">
        <f>50000*20</f>
        <v>1000000</v>
      </c>
      <c r="I22" s="58"/>
    </row>
    <row r="23" spans="1:9" ht="24.75" customHeight="1">
      <c r="A23" s="20" t="s">
        <v>54</v>
      </c>
      <c r="B23" s="33">
        <v>44061</v>
      </c>
      <c r="C23" s="24" t="s">
        <v>88</v>
      </c>
      <c r="D23" s="53" t="s">
        <v>147</v>
      </c>
      <c r="E23" s="5" t="s">
        <v>22</v>
      </c>
      <c r="F23" s="62">
        <v>1</v>
      </c>
      <c r="G23" s="36" t="s">
        <v>59</v>
      </c>
      <c r="H23" s="54">
        <v>134600</v>
      </c>
      <c r="I23" s="9"/>
    </row>
    <row r="24" spans="1:9" ht="24.75" customHeight="1">
      <c r="A24" s="20" t="s">
        <v>55</v>
      </c>
      <c r="B24" s="33">
        <v>44084</v>
      </c>
      <c r="C24" s="24" t="s">
        <v>218</v>
      </c>
      <c r="D24" s="53" t="s">
        <v>228</v>
      </c>
      <c r="E24" s="5" t="s">
        <v>22</v>
      </c>
      <c r="F24" s="62">
        <v>1</v>
      </c>
      <c r="G24" s="36" t="s">
        <v>77</v>
      </c>
      <c r="H24" s="54">
        <v>1991000</v>
      </c>
      <c r="I24" s="59"/>
    </row>
    <row r="25" spans="1:9" ht="24.75" customHeight="1">
      <c r="A25" s="20" t="s">
        <v>61</v>
      </c>
      <c r="B25" s="33">
        <v>44096</v>
      </c>
      <c r="C25" s="24" t="s">
        <v>88</v>
      </c>
      <c r="D25" s="53" t="s">
        <v>81</v>
      </c>
      <c r="E25" s="5" t="s">
        <v>22</v>
      </c>
      <c r="F25" s="62">
        <v>1</v>
      </c>
      <c r="G25" s="36" t="s">
        <v>59</v>
      </c>
      <c r="H25" s="54">
        <v>134600</v>
      </c>
      <c r="I25" s="59"/>
    </row>
    <row r="26" spans="1:9" ht="24.75" customHeight="1">
      <c r="A26" s="20" t="s">
        <v>62</v>
      </c>
      <c r="B26" s="33">
        <v>44103</v>
      </c>
      <c r="C26" s="24" t="s">
        <v>106</v>
      </c>
      <c r="D26" s="53" t="s">
        <v>76</v>
      </c>
      <c r="E26" s="5" t="s">
        <v>22</v>
      </c>
      <c r="F26" s="62">
        <v>5</v>
      </c>
      <c r="G26" s="36" t="s">
        <v>152</v>
      </c>
      <c r="H26" s="54">
        <f>150000*5</f>
        <v>750000</v>
      </c>
      <c r="I26" s="59"/>
    </row>
    <row r="27" spans="1:9" ht="24.75" customHeight="1">
      <c r="A27" s="20" t="s">
        <v>63</v>
      </c>
      <c r="B27" s="33">
        <v>44137</v>
      </c>
      <c r="C27" s="24" t="s">
        <v>112</v>
      </c>
      <c r="D27" s="53" t="s">
        <v>84</v>
      </c>
      <c r="E27" s="5" t="s">
        <v>22</v>
      </c>
      <c r="F27" s="62">
        <v>95</v>
      </c>
      <c r="G27" s="36" t="s">
        <v>86</v>
      </c>
      <c r="H27" s="54">
        <v>15960000</v>
      </c>
      <c r="I27" s="60"/>
    </row>
    <row r="28" spans="1:9" ht="24.75" customHeight="1">
      <c r="A28" s="20" t="s">
        <v>64</v>
      </c>
      <c r="B28" s="33">
        <v>44137</v>
      </c>
      <c r="C28" s="24" t="s">
        <v>92</v>
      </c>
      <c r="D28" s="53" t="s">
        <v>144</v>
      </c>
      <c r="E28" s="5" t="s">
        <v>22</v>
      </c>
      <c r="F28" s="62">
        <v>100</v>
      </c>
      <c r="G28" s="36" t="s">
        <v>77</v>
      </c>
      <c r="H28" s="54">
        <f>30000*100</f>
        <v>3000000</v>
      </c>
      <c r="I28" s="63"/>
    </row>
    <row r="29" spans="1:9" ht="24.75" customHeight="1">
      <c r="A29" s="20" t="s">
        <v>65</v>
      </c>
      <c r="B29" s="46">
        <v>44137</v>
      </c>
      <c r="C29" s="24" t="s">
        <v>140</v>
      </c>
      <c r="D29" s="24" t="s">
        <v>141</v>
      </c>
      <c r="E29" s="36" t="s">
        <v>22</v>
      </c>
      <c r="F29" s="62">
        <v>20</v>
      </c>
      <c r="G29" s="36" t="s">
        <v>77</v>
      </c>
      <c r="H29" s="54">
        <f>30000*20</f>
        <v>600000</v>
      </c>
      <c r="I29" s="63"/>
    </row>
    <row r="30" spans="1:9" ht="24.75" customHeight="1">
      <c r="A30" s="20" t="s">
        <v>66</v>
      </c>
      <c r="B30" s="33">
        <v>44145</v>
      </c>
      <c r="C30" s="24" t="s">
        <v>116</v>
      </c>
      <c r="D30" s="53" t="s">
        <v>76</v>
      </c>
      <c r="E30" s="5" t="s">
        <v>22</v>
      </c>
      <c r="F30" s="62">
        <v>30</v>
      </c>
      <c r="G30" s="36" t="s">
        <v>59</v>
      </c>
      <c r="H30" s="54">
        <f>9000*30</f>
        <v>270000</v>
      </c>
      <c r="I30" s="60"/>
    </row>
    <row r="31" spans="1:9" ht="24.75" customHeight="1">
      <c r="A31" s="20" t="s">
        <v>67</v>
      </c>
      <c r="B31" s="46">
        <v>44166</v>
      </c>
      <c r="C31" s="24" t="s">
        <v>115</v>
      </c>
      <c r="D31" s="53" t="s">
        <v>76</v>
      </c>
      <c r="E31" s="5" t="s">
        <v>22</v>
      </c>
      <c r="F31" s="62">
        <v>14</v>
      </c>
      <c r="G31" s="36" t="s">
        <v>77</v>
      </c>
      <c r="H31" s="54">
        <v>378000</v>
      </c>
      <c r="I31" s="60"/>
    </row>
    <row r="32" spans="1:9" ht="24.75" customHeight="1">
      <c r="A32" s="20" t="s">
        <v>68</v>
      </c>
      <c r="B32" s="46">
        <v>44194</v>
      </c>
      <c r="C32" s="24" t="s">
        <v>220</v>
      </c>
      <c r="D32" s="53" t="s">
        <v>221</v>
      </c>
      <c r="E32" s="5" t="s">
        <v>22</v>
      </c>
      <c r="F32" s="62">
        <v>102</v>
      </c>
      <c r="G32" s="36" t="s">
        <v>86</v>
      </c>
      <c r="H32" s="54">
        <v>1958400</v>
      </c>
      <c r="I32" s="60"/>
    </row>
    <row r="33" spans="1:9" ht="30" customHeight="1">
      <c r="A33" s="18"/>
      <c r="B33" s="51" t="s">
        <v>34</v>
      </c>
      <c r="C33" s="14"/>
      <c r="D33" s="18"/>
      <c r="E33" s="14"/>
      <c r="F33" s="18"/>
      <c r="G33" s="18"/>
      <c r="H33" s="23">
        <f>SUM(H7:H32)</f>
        <v>46326850</v>
      </c>
      <c r="I33" s="18"/>
    </row>
  </sheetData>
  <sheetProtection/>
  <mergeCells count="4">
    <mergeCell ref="A1:I1"/>
    <mergeCell ref="A4:I4"/>
    <mergeCell ref="B5:C5"/>
    <mergeCell ref="A2:N2"/>
  </mergeCells>
  <printOptions horizontalCentered="1"/>
  <pageMargins left="0.15748031496062992" right="0.15748031496062992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9" sqref="E9"/>
    </sheetView>
  </sheetViews>
  <sheetFormatPr defaultColWidth="8.88671875" defaultRowHeight="13.5"/>
  <cols>
    <col min="1" max="1" width="14.4453125" style="0" bestFit="1" customWidth="1"/>
    <col min="2" max="2" width="35.3359375" style="0" customWidth="1"/>
    <col min="3" max="3" width="27.4453125" style="1" customWidth="1"/>
    <col min="4" max="4" width="15.88671875" style="0" bestFit="1" customWidth="1"/>
    <col min="7" max="8" width="9.5546875" style="0" bestFit="1" customWidth="1"/>
  </cols>
  <sheetData>
    <row r="1" spans="1:3" ht="26.25">
      <c r="A1" s="123" t="s">
        <v>56</v>
      </c>
      <c r="B1" s="123"/>
      <c r="C1" s="123"/>
    </row>
    <row r="2" spans="1:7" s="4" customFormat="1" ht="14.25">
      <c r="A2" s="127" t="s">
        <v>83</v>
      </c>
      <c r="B2" s="127"/>
      <c r="C2" s="127"/>
      <c r="D2" s="127"/>
      <c r="E2" s="127"/>
      <c r="F2" s="127"/>
      <c r="G2" s="127"/>
    </row>
    <row r="3" spans="1:2" ht="13.5">
      <c r="A3" s="1"/>
      <c r="B3" s="1"/>
    </row>
    <row r="4" spans="1:3" ht="20.25">
      <c r="A4" s="110" t="s">
        <v>48</v>
      </c>
      <c r="B4" s="111"/>
      <c r="C4" s="111"/>
    </row>
    <row r="5" spans="1:3" ht="13.5">
      <c r="A5" s="1"/>
      <c r="B5" s="112"/>
      <c r="C5" s="112"/>
    </row>
    <row r="6" spans="1:3" ht="39.75" customHeight="1">
      <c r="A6" s="2" t="s">
        <v>49</v>
      </c>
      <c r="B6" s="2" t="s">
        <v>50</v>
      </c>
      <c r="C6" s="2" t="s">
        <v>51</v>
      </c>
    </row>
    <row r="7" spans="1:4" s="19" customFormat="1" ht="30" customHeight="1">
      <c r="A7" s="39" t="s">
        <v>73</v>
      </c>
      <c r="B7" s="40" t="s">
        <v>292</v>
      </c>
      <c r="C7" s="39" t="s">
        <v>201</v>
      </c>
      <c r="D7" s="41"/>
    </row>
    <row r="8" spans="1:4" s="19" customFormat="1" ht="30" customHeight="1">
      <c r="A8" s="39" t="s">
        <v>73</v>
      </c>
      <c r="B8" s="40" t="s">
        <v>293</v>
      </c>
      <c r="C8" s="39" t="s">
        <v>74</v>
      </c>
      <c r="D8" s="41"/>
    </row>
    <row r="9" spans="1:4" s="19" customFormat="1" ht="30" customHeight="1">
      <c r="A9" s="39" t="s">
        <v>200</v>
      </c>
      <c r="B9" s="40" t="s">
        <v>294</v>
      </c>
      <c r="C9" s="39" t="s">
        <v>74</v>
      </c>
      <c r="D9" s="41"/>
    </row>
    <row r="10" spans="1:4" s="19" customFormat="1" ht="30" customHeight="1">
      <c r="A10" s="39" t="s">
        <v>202</v>
      </c>
      <c r="B10" s="40" t="s">
        <v>295</v>
      </c>
      <c r="C10" s="39" t="s">
        <v>203</v>
      </c>
      <c r="D10" s="41"/>
    </row>
    <row r="11" spans="1:4" s="19" customFormat="1" ht="30" customHeight="1">
      <c r="A11" s="39" t="s">
        <v>73</v>
      </c>
      <c r="B11" s="40" t="s">
        <v>296</v>
      </c>
      <c r="C11" s="39" t="s">
        <v>74</v>
      </c>
      <c r="D11" s="41"/>
    </row>
    <row r="12" spans="1:4" s="19" customFormat="1" ht="30" customHeight="1">
      <c r="A12" s="39" t="s">
        <v>73</v>
      </c>
      <c r="B12" s="40" t="s">
        <v>297</v>
      </c>
      <c r="C12" s="39" t="s">
        <v>74</v>
      </c>
      <c r="D12" s="41"/>
    </row>
    <row r="13" ht="16.5">
      <c r="B13" s="41"/>
    </row>
  </sheetData>
  <sheetProtection/>
  <mergeCells count="4">
    <mergeCell ref="A1:C1"/>
    <mergeCell ref="A4:C4"/>
    <mergeCell ref="B5:C5"/>
    <mergeCell ref="A2:G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박현주</dc:creator>
  <cp:keywords/>
  <dc:description/>
  <cp:lastModifiedBy>user</cp:lastModifiedBy>
  <cp:lastPrinted>2021-03-10T08:33:41Z</cp:lastPrinted>
  <dcterms:created xsi:type="dcterms:W3CDTF">2014-01-08T09:00:58Z</dcterms:created>
  <dcterms:modified xsi:type="dcterms:W3CDTF">2021-03-30T08:34:43Z</dcterms:modified>
  <cp:category/>
  <cp:version/>
  <cp:contentType/>
  <cp:contentStatus/>
</cp:coreProperties>
</file>