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14505" yWindow="32760" windowWidth="14310" windowHeight="12705" tabRatio="858" activeTab="0"/>
  </bookViews>
  <sheets>
    <sheet name="총괄표" sheetId="1" r:id="rId1"/>
  </sheets>
  <definedNames>
    <definedName name="_xlnm.Print_Area" localSheetId="0">'총괄표'!$A$1:$L$68</definedName>
  </definedNames>
  <calcPr fullCalcOnLoad="1"/>
</workbook>
</file>

<file path=xl/sharedStrings.xml><?xml version="1.0" encoding="utf-8"?>
<sst xmlns="http://schemas.openxmlformats.org/spreadsheetml/2006/main" count="108" uniqueCount="100">
  <si>
    <t>제수당</t>
  </si>
  <si>
    <t>퇴직금 및 퇴직적립금</t>
  </si>
  <si>
    <t>사회보험부담금</t>
  </si>
  <si>
    <t xml:space="preserve">기타후생경비 </t>
  </si>
  <si>
    <t>기관운영비</t>
  </si>
  <si>
    <t>직책보조비</t>
  </si>
  <si>
    <t>회의비</t>
  </si>
  <si>
    <t>여비</t>
  </si>
  <si>
    <t xml:space="preserve">수용비 및 수수료 </t>
  </si>
  <si>
    <t xml:space="preserve">공공요금 </t>
  </si>
  <si>
    <t xml:space="preserve">제세공과금 </t>
  </si>
  <si>
    <t>차량비</t>
  </si>
  <si>
    <t>기타운영비</t>
  </si>
  <si>
    <t>시설비</t>
  </si>
  <si>
    <t>자산취득비</t>
  </si>
  <si>
    <t>시설장비유지비</t>
  </si>
  <si>
    <t>잡지출</t>
  </si>
  <si>
    <t>예비비</t>
  </si>
  <si>
    <t xml:space="preserve">반환금 </t>
  </si>
  <si>
    <t>특화프로그램사업비</t>
  </si>
  <si>
    <t>KT&amp;G사회공헌사업비</t>
  </si>
  <si>
    <t>공동육아나눔터사업비</t>
  </si>
  <si>
    <t>문화활동지원사업비</t>
  </si>
  <si>
    <t>다문화이해교육사업비</t>
  </si>
  <si>
    <t>복지차량지원사업비</t>
  </si>
  <si>
    <t>인식개선사업비</t>
  </si>
  <si>
    <t>국적취득비용지원사업비</t>
  </si>
  <si>
    <t>운전면허취득지원사업비</t>
  </si>
  <si>
    <t>새싹길장난감도서관사업비</t>
  </si>
  <si>
    <t>아이돌봄지원사업비</t>
  </si>
  <si>
    <t>센터사업비</t>
  </si>
  <si>
    <t>가족기능강화지원사업비</t>
  </si>
  <si>
    <t>친정방문및부모초청사업비</t>
  </si>
  <si>
    <t>이중언어강사일자리창출</t>
  </si>
  <si>
    <t>찾아가는장난감도서관사업비</t>
  </si>
  <si>
    <t>사회복지공동모금회사업비</t>
  </si>
  <si>
    <t>가족역량강화사업비</t>
  </si>
  <si>
    <t>(단위: 원)</t>
  </si>
  <si>
    <t>세 입</t>
  </si>
  <si>
    <t xml:space="preserve">세 출 </t>
  </si>
  <si>
    <t>관</t>
  </si>
  <si>
    <t>항</t>
  </si>
  <si>
    <t xml:space="preserve">목 </t>
  </si>
  <si>
    <t>증 / 감
(B-A)</t>
  </si>
  <si>
    <t>총 계</t>
  </si>
  <si>
    <t xml:space="preserve">사업수입 </t>
  </si>
  <si>
    <t>사무비</t>
  </si>
  <si>
    <t>사업수입</t>
  </si>
  <si>
    <t>인건비</t>
  </si>
  <si>
    <t>이용료수입</t>
  </si>
  <si>
    <t>급여</t>
  </si>
  <si>
    <t>방문교육본인부담금</t>
  </si>
  <si>
    <t xml:space="preserve">보조금수입 </t>
  </si>
  <si>
    <t xml:space="preserve">보조금 </t>
  </si>
  <si>
    <t>국고보조금</t>
  </si>
  <si>
    <t>시도보조금</t>
  </si>
  <si>
    <t>업무추진비</t>
  </si>
  <si>
    <t>시군구보조금</t>
  </si>
  <si>
    <t xml:space="preserve">후원금수입 </t>
  </si>
  <si>
    <t>후원금수입</t>
  </si>
  <si>
    <t xml:space="preserve">지정후원금 </t>
  </si>
  <si>
    <t>운영비</t>
  </si>
  <si>
    <t xml:space="preserve">비지정후원금 </t>
  </si>
  <si>
    <t xml:space="preserve">전입금 </t>
  </si>
  <si>
    <t xml:space="preserve">전입금 </t>
  </si>
  <si>
    <t xml:space="preserve">법인전입금 </t>
  </si>
  <si>
    <t>법인전입금(후원금)</t>
  </si>
  <si>
    <t xml:space="preserve">이월금 </t>
  </si>
  <si>
    <t xml:space="preserve">이월금 </t>
  </si>
  <si>
    <t>재산조성비</t>
  </si>
  <si>
    <t>전년도이월금(전입금)</t>
  </si>
  <si>
    <t xml:space="preserve">전년도이월금(후원금) </t>
  </si>
  <si>
    <t xml:space="preserve">잡수입 </t>
  </si>
  <si>
    <t xml:space="preserve">사업비 </t>
  </si>
  <si>
    <t xml:space="preserve">잡수입 </t>
  </si>
  <si>
    <t>일반사업비</t>
  </si>
  <si>
    <t>기타예금이자수입</t>
  </si>
  <si>
    <t>기타잡수입</t>
  </si>
  <si>
    <t xml:space="preserve">잡지출 </t>
  </si>
  <si>
    <t>잡지출</t>
  </si>
  <si>
    <t xml:space="preserve">예비비 및 기타 </t>
  </si>
  <si>
    <t>예비비 및 기타</t>
  </si>
  <si>
    <t>특성화사업비</t>
  </si>
  <si>
    <t>특성화인건비사업비</t>
  </si>
  <si>
    <t>특성화운영비사업비</t>
  </si>
  <si>
    <t>다문화가족범죄예방교육홍보사업비</t>
  </si>
  <si>
    <t>다문화가족교류소통공간사업비</t>
  </si>
  <si>
    <t>결혼이주여성 다이음 사업비</t>
  </si>
  <si>
    <t>KT&amp;G 결식아동급식지원사업비</t>
  </si>
  <si>
    <t>가족상담지원사업비</t>
  </si>
  <si>
    <t>전년도이월금(보조금)</t>
  </si>
  <si>
    <t>전년도이월금(사업수입)</t>
  </si>
  <si>
    <t>KT&amp;G 저소득청소년생활복지사업비</t>
  </si>
  <si>
    <t>2020년 
4차 추경 (A)</t>
  </si>
  <si>
    <t>2021년 
본예산 (B)</t>
  </si>
  <si>
    <t>다문화가족공부방사업비</t>
  </si>
  <si>
    <t>아이돌봄 부모부담금 사업비</t>
  </si>
  <si>
    <t>영아종일제등 전담아이돌보미지원</t>
  </si>
  <si>
    <t>교육사업수입</t>
  </si>
  <si>
    <r>
      <t>2021년 (김천시건강가정</t>
    </r>
    <r>
      <rPr>
        <b/>
        <sz val="16"/>
        <color indexed="8"/>
        <rFont val="맑은 고딕"/>
        <family val="3"/>
      </rPr>
      <t>·다문화가족지원센터) 본예산 총괄표</t>
    </r>
  </si>
</sst>
</file>

<file path=xl/styles.xml><?xml version="1.0" encoding="utf-8"?>
<styleSheet xmlns="http://schemas.openxmlformats.org/spreadsheetml/2006/main">
  <numFmts count="4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AM/PM\ h:mm:ss"/>
    <numFmt numFmtId="178" formatCode="[$-412]yyyy&quot;년&quot;\ m&quot;월&quot;\ d&quot;일&quot;\ dd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E+00"/>
    <numFmt numFmtId="184" formatCode="0_);[Red]\(0\)"/>
    <numFmt numFmtId="185" formatCode="#%"/>
    <numFmt numFmtId="186" formatCode="#.%"/>
    <numFmt numFmtId="187" formatCode="#,##0%"/>
    <numFmt numFmtId="188" formatCode="#,%"/>
    <numFmt numFmtId="189" formatCode="0_ "/>
    <numFmt numFmtId="190" formatCode="#,###%"/>
    <numFmt numFmtId="191" formatCode="#,##0&quot;원&quot;"/>
    <numFmt numFmtId="192" formatCode="0&quot;회&quot;"/>
    <numFmt numFmtId="193" formatCode="0&quot;월&quot;"/>
    <numFmt numFmtId="194" formatCode="0&quot;일&quot;"/>
    <numFmt numFmtId="195" formatCode="0&quot;원&quot;"/>
    <numFmt numFmtId="196" formatCode="_-* #,##0.0_-;\-* #,##0.0_-;_-* &quot;-&quot;?_-;_-@_-"/>
    <numFmt numFmtId="197" formatCode="000\-000"/>
    <numFmt numFmtId="198" formatCode="mm&quot;월&quot;\ dd&quot;일&quot;"/>
    <numFmt numFmtId="199" formatCode="#\ ?/2"/>
    <numFmt numFmtId="200" formatCode="0.0_);[Red]\(0.0\)"/>
    <numFmt numFmtId="201" formatCode="0.00_);[Red]\(0.00\)"/>
    <numFmt numFmtId="202" formatCode="0.000_);[Red]\(0.000\)"/>
    <numFmt numFmtId="203" formatCode="_-* #,##0.000_-;\-* #,##0.000_-;_-* &quot;-&quot;???_-;_-@_-"/>
    <numFmt numFmtId="204" formatCode="#,##0.0_ "/>
    <numFmt numFmtId="205" formatCode="#,##0.00_ "/>
    <numFmt numFmtId="206" formatCode="0.0%"/>
    <numFmt numFmtId="207" formatCode="0.000%"/>
    <numFmt numFmtId="208" formatCode="_-* #,##0.0_-;\-* #,##0.0_-;_-* &quot;-&quot;_-;_-@_-"/>
    <numFmt numFmtId="209" formatCode="&quot;₩&quot;#,##0_);[Red]\(&quot;₩&quot;#,##0\)"/>
  </numFmts>
  <fonts count="59">
    <font>
      <sz val="12"/>
      <name val="돋움"/>
      <family val="3"/>
    </font>
    <font>
      <sz val="8"/>
      <name val="돋움"/>
      <family val="3"/>
    </font>
    <font>
      <u val="single"/>
      <sz val="12"/>
      <color indexed="12"/>
      <name val="돋움"/>
      <family val="3"/>
    </font>
    <font>
      <u val="single"/>
      <sz val="12"/>
      <color indexed="36"/>
      <name val="돋움"/>
      <family val="3"/>
    </font>
    <font>
      <sz val="8"/>
      <name val="맑은 고딕"/>
      <family val="3"/>
    </font>
    <font>
      <sz val="11"/>
      <name val="돋움"/>
      <family val="3"/>
    </font>
    <font>
      <sz val="10"/>
      <name val="돋움"/>
      <family val="3"/>
    </font>
    <font>
      <b/>
      <sz val="16"/>
      <color indexed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3"/>
      <color indexed="8"/>
      <name val="맑은 고딕"/>
      <family val="3"/>
    </font>
    <font>
      <sz val="9"/>
      <color indexed="8"/>
      <name val="맑은 고딕"/>
      <family val="3"/>
    </font>
    <font>
      <sz val="10"/>
      <color indexed="8"/>
      <name val="맑은 고딕"/>
      <family val="3"/>
    </font>
    <font>
      <b/>
      <sz val="10"/>
      <name val="맑은 고딕"/>
      <family val="3"/>
    </font>
    <font>
      <sz val="10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b/>
      <sz val="10"/>
      <name val="Cambria"/>
      <family val="3"/>
    </font>
    <font>
      <sz val="10"/>
      <name val="Calibri"/>
      <family val="3"/>
    </font>
    <font>
      <sz val="13"/>
      <color theme="1"/>
      <name val="Calibri"/>
      <family val="3"/>
    </font>
    <font>
      <b/>
      <sz val="10"/>
      <color theme="1"/>
      <name val="Calibri"/>
      <family val="3"/>
    </font>
    <font>
      <sz val="13"/>
      <color theme="1"/>
      <name val="Cambria"/>
      <family val="3"/>
    </font>
    <font>
      <sz val="10"/>
      <color theme="1"/>
      <name val="Cambria"/>
      <family val="3"/>
    </font>
    <font>
      <b/>
      <sz val="16"/>
      <color theme="1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double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/>
      <right style="thin">
        <color theme="1" tint="0.49998000264167786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40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vertical="center"/>
    </xf>
    <xf numFmtId="41" fontId="0" fillId="0" borderId="0" xfId="51" applyFont="1" applyAlignment="1">
      <alignment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horizontal="left" vertical="center"/>
    </xf>
    <xf numFmtId="0" fontId="49" fillId="0" borderId="0" xfId="0" applyFont="1" applyAlignment="1">
      <alignment vertical="center"/>
    </xf>
    <xf numFmtId="41" fontId="49" fillId="0" borderId="0" xfId="51" applyFont="1" applyAlignment="1">
      <alignment vertical="center"/>
    </xf>
    <xf numFmtId="41" fontId="50" fillId="0" borderId="0" xfId="0" applyNumberFormat="1" applyFont="1" applyAlignment="1">
      <alignment horizontal="center" vertical="center"/>
    </xf>
    <xf numFmtId="0" fontId="50" fillId="0" borderId="0" xfId="0" applyFont="1" applyFill="1" applyAlignment="1">
      <alignment horizontal="left" vertical="center"/>
    </xf>
    <xf numFmtId="0" fontId="50" fillId="0" borderId="0" xfId="0" applyFont="1" applyAlignment="1">
      <alignment vertical="center"/>
    </xf>
    <xf numFmtId="41" fontId="51" fillId="0" borderId="10" xfId="51" applyFont="1" applyFill="1" applyBorder="1" applyAlignment="1">
      <alignment horizontal="center" vertical="center" wrapText="1" shrinkToFit="1"/>
    </xf>
    <xf numFmtId="41" fontId="0" fillId="0" borderId="0" xfId="51" applyFont="1" applyAlignment="1">
      <alignment vertical="center"/>
    </xf>
    <xf numFmtId="0" fontId="50" fillId="0" borderId="11" xfId="0" applyFont="1" applyFill="1" applyBorder="1" applyAlignment="1">
      <alignment horizontal="left" vertical="center" shrinkToFit="1"/>
    </xf>
    <xf numFmtId="0" fontId="50" fillId="0" borderId="12" xfId="0" applyFont="1" applyFill="1" applyBorder="1" applyAlignment="1">
      <alignment horizontal="left" vertical="center" shrinkToFit="1"/>
    </xf>
    <xf numFmtId="0" fontId="50" fillId="0" borderId="13" xfId="0" applyFont="1" applyFill="1" applyBorder="1" applyAlignment="1">
      <alignment horizontal="left" vertical="center" shrinkToFit="1"/>
    </xf>
    <xf numFmtId="0" fontId="50" fillId="0" borderId="14" xfId="0" applyFont="1" applyFill="1" applyBorder="1" applyAlignment="1">
      <alignment horizontal="left" vertical="center" shrinkToFit="1"/>
    </xf>
    <xf numFmtId="0" fontId="50" fillId="0" borderId="15" xfId="0" applyFont="1" applyFill="1" applyBorder="1" applyAlignment="1">
      <alignment horizontal="left" vertical="center" shrinkToFit="1"/>
    </xf>
    <xf numFmtId="0" fontId="50" fillId="0" borderId="16" xfId="0" applyFont="1" applyFill="1" applyBorder="1" applyAlignment="1">
      <alignment horizontal="left" vertical="center" shrinkToFit="1"/>
    </xf>
    <xf numFmtId="0" fontId="50" fillId="0" borderId="17" xfId="0" applyFont="1" applyFill="1" applyBorder="1" applyAlignment="1">
      <alignment vertical="center" shrinkToFit="1"/>
    </xf>
    <xf numFmtId="0" fontId="52" fillId="0" borderId="16" xfId="0" applyFont="1" applyBorder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52" fillId="0" borderId="17" xfId="0" applyFont="1" applyBorder="1" applyAlignment="1">
      <alignment horizontal="left" vertical="center" shrinkToFit="1"/>
    </xf>
    <xf numFmtId="0" fontId="52" fillId="0" borderId="18" xfId="0" applyFont="1" applyBorder="1" applyAlignment="1">
      <alignment horizontal="left" vertical="center"/>
    </xf>
    <xf numFmtId="0" fontId="52" fillId="0" borderId="19" xfId="0" applyFont="1" applyBorder="1" applyAlignment="1">
      <alignment horizontal="left" vertical="center"/>
    </xf>
    <xf numFmtId="0" fontId="50" fillId="0" borderId="12" xfId="0" applyFont="1" applyFill="1" applyBorder="1" applyAlignment="1">
      <alignment vertical="center" shrinkToFit="1"/>
    </xf>
    <xf numFmtId="0" fontId="50" fillId="0" borderId="16" xfId="0" applyFont="1" applyFill="1" applyBorder="1" applyAlignment="1">
      <alignment vertical="center" shrinkToFit="1"/>
    </xf>
    <xf numFmtId="0" fontId="50" fillId="0" borderId="13" xfId="0" applyFont="1" applyFill="1" applyBorder="1" applyAlignment="1">
      <alignment vertical="center" shrinkToFit="1"/>
    </xf>
    <xf numFmtId="0" fontId="50" fillId="0" borderId="20" xfId="0" applyFont="1" applyFill="1" applyBorder="1" applyAlignment="1">
      <alignment vertical="center" shrinkToFit="1"/>
    </xf>
    <xf numFmtId="0" fontId="50" fillId="0" borderId="19" xfId="0" applyFont="1" applyFill="1" applyBorder="1" applyAlignment="1">
      <alignment vertical="center" shrinkToFit="1"/>
    </xf>
    <xf numFmtId="41" fontId="0" fillId="0" borderId="0" xfId="0" applyNumberFormat="1" applyAlignment="1">
      <alignment vertical="center"/>
    </xf>
    <xf numFmtId="0" fontId="50" fillId="0" borderId="11" xfId="0" applyFont="1" applyFill="1" applyBorder="1" applyAlignment="1">
      <alignment vertical="center" shrinkToFit="1"/>
    </xf>
    <xf numFmtId="0" fontId="50" fillId="0" borderId="14" xfId="0" applyFont="1" applyFill="1" applyBorder="1" applyAlignment="1">
      <alignment vertical="center" shrinkToFit="1"/>
    </xf>
    <xf numFmtId="0" fontId="53" fillId="0" borderId="21" xfId="0" applyFont="1" applyFill="1" applyBorder="1" applyAlignment="1">
      <alignment vertical="center" shrinkToFit="1"/>
    </xf>
    <xf numFmtId="0" fontId="50" fillId="0" borderId="15" xfId="0" applyFont="1" applyFill="1" applyBorder="1" applyAlignment="1">
      <alignment vertical="center" shrinkToFit="1"/>
    </xf>
    <xf numFmtId="0" fontId="53" fillId="0" borderId="22" xfId="0" applyFont="1" applyFill="1" applyBorder="1" applyAlignment="1">
      <alignment vertical="center" shrinkToFit="1"/>
    </xf>
    <xf numFmtId="0" fontId="53" fillId="0" borderId="19" xfId="0" applyFont="1" applyFill="1" applyBorder="1" applyAlignment="1">
      <alignment vertical="center" shrinkToFit="1"/>
    </xf>
    <xf numFmtId="0" fontId="50" fillId="0" borderId="23" xfId="0" applyFont="1" applyFill="1" applyBorder="1" applyAlignment="1">
      <alignment vertical="center" shrinkToFit="1"/>
    </xf>
    <xf numFmtId="0" fontId="50" fillId="0" borderId="24" xfId="0" applyFont="1" applyFill="1" applyBorder="1" applyAlignment="1">
      <alignment vertical="center" shrinkToFit="1"/>
    </xf>
    <xf numFmtId="0" fontId="50" fillId="0" borderId="25" xfId="0" applyFont="1" applyFill="1" applyBorder="1" applyAlignment="1">
      <alignment horizontal="left" vertical="center" shrinkToFit="1"/>
    </xf>
    <xf numFmtId="0" fontId="50" fillId="0" borderId="26" xfId="0" applyFont="1" applyFill="1" applyBorder="1" applyAlignment="1">
      <alignment vertical="center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49" fillId="0" borderId="0" xfId="0" applyFont="1" applyFill="1" applyAlignment="1">
      <alignment horizontal="left" vertical="center" shrinkToFit="1"/>
    </xf>
    <xf numFmtId="0" fontId="49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left" vertical="center"/>
    </xf>
    <xf numFmtId="41" fontId="1" fillId="0" borderId="0" xfId="51" applyFont="1" applyAlignment="1">
      <alignment vertical="center"/>
    </xf>
    <xf numFmtId="0" fontId="0" fillId="0" borderId="0" xfId="0" applyAlignment="1">
      <alignment horizontal="left"/>
    </xf>
    <xf numFmtId="41" fontId="50" fillId="0" borderId="14" xfId="49" applyFont="1" applyFill="1" applyBorder="1" applyAlignment="1">
      <alignment vertical="center" shrinkToFit="1"/>
    </xf>
    <xf numFmtId="0" fontId="50" fillId="0" borderId="27" xfId="0" applyFont="1" applyFill="1" applyBorder="1" applyAlignment="1">
      <alignment vertical="center" shrinkToFit="1"/>
    </xf>
    <xf numFmtId="0" fontId="51" fillId="0" borderId="28" xfId="0" applyFont="1" applyFill="1" applyBorder="1" applyAlignment="1">
      <alignment horizontal="center" vertical="center" wrapText="1"/>
    </xf>
    <xf numFmtId="0" fontId="54" fillId="0" borderId="29" xfId="0" applyFont="1" applyFill="1" applyBorder="1" applyAlignment="1">
      <alignment horizontal="center" vertical="center" shrinkToFit="1"/>
    </xf>
    <xf numFmtId="0" fontId="54" fillId="0" borderId="30" xfId="0" applyFont="1" applyFill="1" applyBorder="1" applyAlignment="1">
      <alignment horizontal="center" vertical="center" shrinkToFit="1"/>
    </xf>
    <xf numFmtId="41" fontId="55" fillId="0" borderId="0" xfId="49" applyFont="1" applyFill="1" applyBorder="1" applyAlignment="1">
      <alignment horizontal="left" vertical="center" shrinkToFit="1"/>
    </xf>
    <xf numFmtId="41" fontId="50" fillId="0" borderId="14" xfId="49" applyFont="1" applyFill="1" applyBorder="1" applyAlignment="1">
      <alignment horizontal="center" vertical="center" shrinkToFit="1"/>
    </xf>
    <xf numFmtId="41" fontId="0" fillId="0" borderId="0" xfId="51" applyFont="1" applyFill="1" applyAlignment="1">
      <alignment vertical="center"/>
    </xf>
    <xf numFmtId="41" fontId="55" fillId="0" borderId="19" xfId="49" applyFont="1" applyFill="1" applyBorder="1" applyAlignment="1">
      <alignment horizontal="left" vertical="center" shrinkToFit="1"/>
    </xf>
    <xf numFmtId="41" fontId="55" fillId="0" borderId="31" xfId="49" applyFont="1" applyFill="1" applyBorder="1" applyAlignment="1">
      <alignment horizontal="left" vertical="center" shrinkToFit="1"/>
    </xf>
    <xf numFmtId="41" fontId="41" fillId="0" borderId="20" xfId="49" applyFont="1" applyFill="1" applyBorder="1" applyAlignment="1">
      <alignment horizontal="center" vertical="center" shrinkToFit="1"/>
    </xf>
    <xf numFmtId="41" fontId="41" fillId="0" borderId="20" xfId="49" applyFont="1" applyFill="1" applyBorder="1" applyAlignment="1">
      <alignment vertical="center" shrinkToFit="1"/>
    </xf>
    <xf numFmtId="41" fontId="41" fillId="0" borderId="32" xfId="49" applyFont="1" applyFill="1" applyBorder="1" applyAlignment="1">
      <alignment horizontal="right" vertical="center" shrinkToFit="1"/>
    </xf>
    <xf numFmtId="41" fontId="41" fillId="5" borderId="17" xfId="49" applyFont="1" applyFill="1" applyBorder="1" applyAlignment="1">
      <alignment horizontal="center" vertical="center" shrinkToFit="1"/>
    </xf>
    <xf numFmtId="41" fontId="41" fillId="5" borderId="33" xfId="49" applyFont="1" applyFill="1" applyBorder="1" applyAlignment="1">
      <alignment horizontal="right" vertical="center" shrinkToFit="1"/>
    </xf>
    <xf numFmtId="41" fontId="41" fillId="5" borderId="14" xfId="49" applyFont="1" applyFill="1" applyBorder="1" applyAlignment="1">
      <alignment horizontal="right" vertical="center" shrinkToFit="1"/>
    </xf>
    <xf numFmtId="41" fontId="50" fillId="4" borderId="17" xfId="49" applyFont="1" applyFill="1" applyBorder="1" applyAlignment="1">
      <alignment horizontal="center" vertical="center" shrinkToFit="1"/>
    </xf>
    <xf numFmtId="41" fontId="50" fillId="4" borderId="33" xfId="49" applyFont="1" applyFill="1" applyBorder="1" applyAlignment="1">
      <alignment horizontal="right" vertical="center" shrinkToFit="1"/>
    </xf>
    <xf numFmtId="41" fontId="50" fillId="0" borderId="11" xfId="49" applyFont="1" applyFill="1" applyBorder="1" applyAlignment="1">
      <alignment horizontal="left" vertical="center" shrinkToFit="1"/>
    </xf>
    <xf numFmtId="41" fontId="50" fillId="4" borderId="14" xfId="49" applyFont="1" applyFill="1" applyBorder="1" applyAlignment="1">
      <alignment horizontal="right" vertical="center" shrinkToFit="1"/>
    </xf>
    <xf numFmtId="41" fontId="50" fillId="0" borderId="17" xfId="49" applyFont="1" applyFill="1" applyBorder="1" applyAlignment="1">
      <alignment horizontal="center" vertical="center" shrinkToFit="1"/>
    </xf>
    <xf numFmtId="41" fontId="50" fillId="0" borderId="33" xfId="49" applyFont="1" applyFill="1" applyBorder="1" applyAlignment="1">
      <alignment horizontal="right" vertical="center" shrinkToFit="1"/>
    </xf>
    <xf numFmtId="41" fontId="50" fillId="0" borderId="12" xfId="49" applyFont="1" applyFill="1" applyBorder="1" applyAlignment="1">
      <alignment horizontal="left" vertical="center" shrinkToFit="1"/>
    </xf>
    <xf numFmtId="41" fontId="50" fillId="0" borderId="13" xfId="49" applyFont="1" applyFill="1" applyBorder="1" applyAlignment="1">
      <alignment horizontal="left" vertical="center" shrinkToFit="1"/>
    </xf>
    <xf numFmtId="41" fontId="50" fillId="0" borderId="14" xfId="49" applyFont="1" applyFill="1" applyBorder="1" applyAlignment="1">
      <alignment horizontal="left" vertical="center" shrinkToFit="1"/>
    </xf>
    <xf numFmtId="41" fontId="50" fillId="0" borderId="14" xfId="49" applyFont="1" applyFill="1" applyBorder="1" applyAlignment="1">
      <alignment horizontal="right" vertical="center" shrinkToFit="1"/>
    </xf>
    <xf numFmtId="41" fontId="50" fillId="0" borderId="15" xfId="49" applyFont="1" applyFill="1" applyBorder="1" applyAlignment="1">
      <alignment horizontal="left" vertical="center" shrinkToFit="1"/>
    </xf>
    <xf numFmtId="41" fontId="41" fillId="5" borderId="33" xfId="49" applyFont="1" applyFill="1" applyBorder="1" applyAlignment="1">
      <alignment horizontal="center" vertical="center" shrinkToFit="1"/>
    </xf>
    <xf numFmtId="41" fontId="32" fillId="0" borderId="12" xfId="49" applyFont="1" applyFill="1" applyBorder="1" applyAlignment="1">
      <alignment horizontal="left" vertical="center" shrinkToFit="1"/>
    </xf>
    <xf numFmtId="41" fontId="50" fillId="4" borderId="17" xfId="49" applyFont="1" applyFill="1" applyBorder="1" applyAlignment="1">
      <alignment vertical="center" shrinkToFit="1"/>
    </xf>
    <xf numFmtId="41" fontId="52" fillId="0" borderId="14" xfId="49" applyFont="1" applyBorder="1" applyAlignment="1">
      <alignment vertical="center" shrinkToFit="1"/>
    </xf>
    <xf numFmtId="41" fontId="52" fillId="0" borderId="33" xfId="49" applyFont="1" applyBorder="1" applyAlignment="1">
      <alignment horizontal="right" vertical="center" shrinkToFit="1"/>
    </xf>
    <xf numFmtId="41" fontId="50" fillId="4" borderId="14" xfId="49" applyFont="1" applyFill="1" applyBorder="1" applyAlignment="1">
      <alignment vertical="center" shrinkToFit="1"/>
    </xf>
    <xf numFmtId="41" fontId="52" fillId="0" borderId="17" xfId="49" applyFont="1" applyBorder="1" applyAlignment="1">
      <alignment vertical="center" shrinkToFit="1"/>
    </xf>
    <xf numFmtId="41" fontId="50" fillId="0" borderId="19" xfId="49" applyFont="1" applyFill="1" applyBorder="1" applyAlignment="1">
      <alignment horizontal="left" vertical="center" shrinkToFit="1"/>
    </xf>
    <xf numFmtId="41" fontId="41" fillId="5" borderId="17" xfId="49" applyFont="1" applyFill="1" applyBorder="1" applyAlignment="1">
      <alignment horizontal="left" vertical="center" shrinkToFit="1"/>
    </xf>
    <xf numFmtId="41" fontId="50" fillId="0" borderId="34" xfId="49" applyFont="1" applyFill="1" applyBorder="1" applyAlignment="1">
      <alignment horizontal="left" vertical="center" shrinkToFit="1"/>
    </xf>
    <xf numFmtId="41" fontId="32" fillId="0" borderId="16" xfId="49" applyFont="1" applyFill="1" applyBorder="1" applyAlignment="1">
      <alignment horizontal="left" vertical="center" shrinkToFit="1"/>
    </xf>
    <xf numFmtId="41" fontId="50" fillId="0" borderId="20" xfId="49" applyFont="1" applyFill="1" applyBorder="1" applyAlignment="1">
      <alignment horizontal="center" vertical="center" shrinkToFit="1"/>
    </xf>
    <xf numFmtId="41" fontId="50" fillId="0" borderId="32" xfId="49" applyFont="1" applyFill="1" applyBorder="1" applyAlignment="1">
      <alignment horizontal="center" vertical="center" shrinkToFit="1"/>
    </xf>
    <xf numFmtId="41" fontId="50" fillId="0" borderId="19" xfId="49" applyFont="1" applyFill="1" applyBorder="1" applyAlignment="1">
      <alignment horizontal="right" vertical="center" shrinkToFit="1"/>
    </xf>
    <xf numFmtId="41" fontId="50" fillId="0" borderId="32" xfId="49" applyFont="1" applyFill="1" applyBorder="1" applyAlignment="1">
      <alignment horizontal="right" vertical="center" shrinkToFit="1"/>
    </xf>
    <xf numFmtId="41" fontId="41" fillId="5" borderId="17" xfId="49" applyFont="1" applyFill="1" applyBorder="1" applyAlignment="1">
      <alignment vertical="center" shrinkToFit="1"/>
    </xf>
    <xf numFmtId="41" fontId="0" fillId="0" borderId="16" xfId="49" applyFont="1" applyBorder="1" applyAlignment="1">
      <alignment vertical="center"/>
    </xf>
    <xf numFmtId="41" fontId="6" fillId="0" borderId="19" xfId="49" applyFont="1" applyBorder="1" applyAlignment="1">
      <alignment vertical="center"/>
    </xf>
    <xf numFmtId="41" fontId="41" fillId="5" borderId="14" xfId="49" applyFont="1" applyFill="1" applyBorder="1" applyAlignment="1">
      <alignment vertical="center" shrinkToFit="1"/>
    </xf>
    <xf numFmtId="41" fontId="41" fillId="5" borderId="14" xfId="49" applyFont="1" applyFill="1" applyBorder="1" applyAlignment="1">
      <alignment horizontal="center" vertical="center" shrinkToFit="1"/>
    </xf>
    <xf numFmtId="41" fontId="50" fillId="4" borderId="14" xfId="49" applyFont="1" applyFill="1" applyBorder="1" applyAlignment="1">
      <alignment horizontal="center" vertical="center" shrinkToFit="1"/>
    </xf>
    <xf numFmtId="41" fontId="6" fillId="0" borderId="11" xfId="49" applyFont="1" applyBorder="1" applyAlignment="1">
      <alignment horizontal="left" vertical="center"/>
    </xf>
    <xf numFmtId="41" fontId="6" fillId="0" borderId="12" xfId="49" applyFont="1" applyBorder="1" applyAlignment="1">
      <alignment vertical="center"/>
    </xf>
    <xf numFmtId="41" fontId="56" fillId="0" borderId="14" xfId="49" applyFont="1" applyFill="1" applyBorder="1" applyAlignment="1">
      <alignment horizontal="right" vertical="center" shrinkToFit="1"/>
    </xf>
    <xf numFmtId="41" fontId="50" fillId="0" borderId="25" xfId="49" applyFont="1" applyFill="1" applyBorder="1" applyAlignment="1">
      <alignment horizontal="center" vertical="center" shrinkToFit="1"/>
    </xf>
    <xf numFmtId="41" fontId="50" fillId="0" borderId="35" xfId="49" applyFont="1" applyFill="1" applyBorder="1" applyAlignment="1">
      <alignment horizontal="right" vertical="center" shrinkToFit="1"/>
    </xf>
    <xf numFmtId="41" fontId="50" fillId="0" borderId="26" xfId="49" applyFont="1" applyFill="1" applyBorder="1" applyAlignment="1">
      <alignment horizontal="center" vertical="center" shrinkToFit="1"/>
    </xf>
    <xf numFmtId="41" fontId="50" fillId="0" borderId="36" xfId="49" applyFont="1" applyFill="1" applyBorder="1" applyAlignment="1">
      <alignment horizontal="center" vertical="center" shrinkToFit="1"/>
    </xf>
    <xf numFmtId="41" fontId="5" fillId="0" borderId="0" xfId="49" applyFont="1" applyBorder="1" applyAlignment="1">
      <alignment vertical="center" shrinkToFit="1"/>
    </xf>
    <xf numFmtId="41" fontId="56" fillId="0" borderId="19" xfId="49" applyFont="1" applyFill="1" applyBorder="1" applyAlignment="1">
      <alignment horizontal="right" vertical="center" shrinkToFit="1"/>
    </xf>
    <xf numFmtId="41" fontId="6" fillId="0" borderId="23" xfId="49" applyFont="1" applyBorder="1" applyAlignment="1">
      <alignment vertical="center"/>
    </xf>
    <xf numFmtId="41" fontId="50" fillId="0" borderId="24" xfId="49" applyFont="1" applyFill="1" applyBorder="1" applyAlignment="1">
      <alignment horizontal="left" vertical="center" shrinkToFit="1"/>
    </xf>
    <xf numFmtId="41" fontId="55" fillId="0" borderId="24" xfId="49" applyFont="1" applyFill="1" applyBorder="1" applyAlignment="1">
      <alignment horizontal="left" vertical="center" shrinkToFit="1"/>
    </xf>
    <xf numFmtId="41" fontId="56" fillId="0" borderId="24" xfId="49" applyFont="1" applyFill="1" applyBorder="1" applyAlignment="1">
      <alignment horizontal="right" vertical="center" shrinkToFit="1"/>
    </xf>
    <xf numFmtId="41" fontId="50" fillId="0" borderId="37" xfId="49" applyFont="1" applyFill="1" applyBorder="1" applyAlignment="1">
      <alignment horizontal="right" vertical="center" shrinkToFit="1"/>
    </xf>
    <xf numFmtId="41" fontId="6" fillId="0" borderId="38" xfId="49" applyFont="1" applyBorder="1" applyAlignment="1">
      <alignment vertical="center"/>
    </xf>
    <xf numFmtId="41" fontId="50" fillId="0" borderId="39" xfId="49" applyFont="1" applyFill="1" applyBorder="1" applyAlignment="1">
      <alignment horizontal="left" vertical="center" shrinkToFit="1"/>
    </xf>
    <xf numFmtId="41" fontId="55" fillId="0" borderId="40" xfId="49" applyFont="1" applyFill="1" applyBorder="1" applyAlignment="1">
      <alignment horizontal="left" vertical="center" shrinkToFit="1"/>
    </xf>
    <xf numFmtId="41" fontId="56" fillId="0" borderId="40" xfId="49" applyFont="1" applyFill="1" applyBorder="1" applyAlignment="1">
      <alignment horizontal="right" vertical="center" shrinkToFit="1"/>
    </xf>
    <xf numFmtId="41" fontId="50" fillId="0" borderId="41" xfId="49" applyFont="1" applyFill="1" applyBorder="1" applyAlignment="1">
      <alignment horizontal="right" vertical="center" shrinkToFit="1"/>
    </xf>
    <xf numFmtId="41" fontId="6" fillId="0" borderId="27" xfId="49" applyFont="1" applyBorder="1" applyAlignment="1">
      <alignment vertical="center"/>
    </xf>
    <xf numFmtId="41" fontId="41" fillId="5" borderId="14" xfId="49" applyFont="1" applyFill="1" applyBorder="1" applyAlignment="1">
      <alignment horizontal="left" vertical="center" shrinkToFit="1"/>
    </xf>
    <xf numFmtId="41" fontId="5" fillId="0" borderId="42" xfId="49" applyFont="1" applyBorder="1" applyAlignment="1">
      <alignment vertical="center" shrinkToFit="1"/>
    </xf>
    <xf numFmtId="41" fontId="50" fillId="0" borderId="27" xfId="49" applyFont="1" applyFill="1" applyBorder="1" applyAlignment="1">
      <alignment horizontal="left" vertical="center" shrinkToFit="1"/>
    </xf>
    <xf numFmtId="41" fontId="50" fillId="0" borderId="20" xfId="49" applyFont="1" applyFill="1" applyBorder="1" applyAlignment="1">
      <alignment horizontal="left" vertical="center" shrinkToFit="1"/>
    </xf>
    <xf numFmtId="41" fontId="6" fillId="0" borderId="12" xfId="49" applyFont="1" applyBorder="1" applyAlignment="1">
      <alignment horizontal="left" vertical="center"/>
    </xf>
    <xf numFmtId="41" fontId="50" fillId="0" borderId="17" xfId="49" applyFont="1" applyFill="1" applyBorder="1" applyAlignment="1">
      <alignment horizontal="left" vertical="center" shrinkToFit="1"/>
    </xf>
    <xf numFmtId="41" fontId="6" fillId="0" borderId="23" xfId="49" applyFont="1" applyBorder="1" applyAlignment="1">
      <alignment horizontal="left" vertical="center"/>
    </xf>
    <xf numFmtId="41" fontId="50" fillId="0" borderId="43" xfId="49" applyFont="1" applyFill="1" applyBorder="1" applyAlignment="1">
      <alignment horizontal="left" vertical="center" shrinkToFit="1"/>
    </xf>
    <xf numFmtId="41" fontId="50" fillId="0" borderId="25" xfId="49" applyFont="1" applyFill="1" applyBorder="1" applyAlignment="1">
      <alignment horizontal="right" vertical="center" shrinkToFit="1"/>
    </xf>
    <xf numFmtId="41" fontId="55" fillId="0" borderId="17" xfId="49" applyFont="1" applyFill="1" applyBorder="1" applyAlignment="1">
      <alignment horizontal="left" vertical="center" shrinkToFit="1"/>
    </xf>
    <xf numFmtId="41" fontId="55" fillId="0" borderId="14" xfId="49" applyFont="1" applyFill="1" applyBorder="1" applyAlignment="1">
      <alignment horizontal="left" vertical="center" shrinkToFit="1"/>
    </xf>
    <xf numFmtId="41" fontId="50" fillId="4" borderId="44" xfId="49" applyFont="1" applyFill="1" applyBorder="1" applyAlignment="1">
      <alignment horizontal="left" vertical="center" shrinkToFit="1"/>
    </xf>
    <xf numFmtId="41" fontId="50" fillId="4" borderId="17" xfId="49" applyFont="1" applyFill="1" applyBorder="1" applyAlignment="1">
      <alignment horizontal="left" vertical="center" shrinkToFit="1"/>
    </xf>
    <xf numFmtId="41" fontId="41" fillId="5" borderId="45" xfId="49" applyFont="1" applyFill="1" applyBorder="1" applyAlignment="1">
      <alignment horizontal="left" vertical="center" shrinkToFit="1"/>
    </xf>
    <xf numFmtId="41" fontId="41" fillId="5" borderId="46" xfId="49" applyFont="1" applyFill="1" applyBorder="1" applyAlignment="1">
      <alignment horizontal="left" vertical="center" shrinkToFit="1"/>
    </xf>
    <xf numFmtId="41" fontId="41" fillId="5" borderId="17" xfId="49" applyFont="1" applyFill="1" applyBorder="1" applyAlignment="1">
      <alignment horizontal="left" vertical="center" shrinkToFit="1"/>
    </xf>
    <xf numFmtId="0" fontId="57" fillId="0" borderId="0" xfId="0" applyFont="1" applyAlignment="1">
      <alignment horizontal="center" vertical="center"/>
    </xf>
    <xf numFmtId="41" fontId="50" fillId="0" borderId="0" xfId="0" applyNumberFormat="1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right" vertical="center"/>
    </xf>
    <xf numFmtId="0" fontId="58" fillId="0" borderId="47" xfId="0" applyFont="1" applyBorder="1" applyAlignment="1">
      <alignment horizontal="center" vertical="center"/>
    </xf>
    <xf numFmtId="0" fontId="58" fillId="0" borderId="48" xfId="0" applyFont="1" applyBorder="1" applyAlignment="1">
      <alignment horizontal="center" vertical="center"/>
    </xf>
    <xf numFmtId="0" fontId="58" fillId="0" borderId="49" xfId="0" applyFont="1" applyBorder="1" applyAlignment="1">
      <alignment horizontal="center" vertical="center"/>
    </xf>
    <xf numFmtId="0" fontId="41" fillId="0" borderId="50" xfId="0" applyFont="1" applyFill="1" applyBorder="1" applyAlignment="1">
      <alignment horizontal="center" vertical="center" shrinkToFit="1"/>
    </xf>
    <xf numFmtId="0" fontId="41" fillId="0" borderId="51" xfId="0" applyFont="1" applyFill="1" applyBorder="1" applyAlignment="1">
      <alignment horizontal="center" vertical="center" shrinkToFit="1"/>
    </xf>
    <xf numFmtId="0" fontId="41" fillId="0" borderId="52" xfId="0" applyFont="1" applyFill="1" applyBorder="1" applyAlignment="1">
      <alignment horizontal="center" vertical="center" shrinkToFit="1"/>
    </xf>
    <xf numFmtId="41" fontId="41" fillId="0" borderId="18" xfId="49" applyFont="1" applyFill="1" applyBorder="1" applyAlignment="1">
      <alignment horizontal="center" vertical="center" shrinkToFit="1"/>
    </xf>
    <xf numFmtId="41" fontId="41" fillId="0" borderId="53" xfId="49" applyFont="1" applyFill="1" applyBorder="1" applyAlignment="1">
      <alignment horizontal="center" vertical="center" shrinkToFit="1"/>
    </xf>
    <xf numFmtId="41" fontId="41" fillId="0" borderId="20" xfId="49" applyFont="1" applyFill="1" applyBorder="1" applyAlignment="1">
      <alignment horizontal="center" vertical="center" shrinkToFit="1"/>
    </xf>
    <xf numFmtId="0" fontId="41" fillId="5" borderId="54" xfId="0" applyFont="1" applyFill="1" applyBorder="1" applyAlignment="1">
      <alignment horizontal="left" vertical="center" shrinkToFit="1"/>
    </xf>
    <xf numFmtId="0" fontId="41" fillId="5" borderId="14" xfId="0" applyFont="1" applyFill="1" applyBorder="1" applyAlignment="1">
      <alignment horizontal="left" vertical="center" shrinkToFit="1"/>
    </xf>
    <xf numFmtId="0" fontId="50" fillId="4" borderId="19" xfId="0" applyFont="1" applyFill="1" applyBorder="1" applyAlignment="1">
      <alignment horizontal="left" vertical="center" shrinkToFit="1"/>
    </xf>
    <xf numFmtId="41" fontId="50" fillId="4" borderId="55" xfId="49" applyFont="1" applyFill="1" applyBorder="1" applyAlignment="1">
      <alignment horizontal="left" vertical="center" shrinkToFit="1"/>
    </xf>
    <xf numFmtId="41" fontId="50" fillId="4" borderId="20" xfId="49" applyFont="1" applyFill="1" applyBorder="1" applyAlignment="1">
      <alignment horizontal="left" vertical="center" shrinkToFit="1"/>
    </xf>
    <xf numFmtId="0" fontId="50" fillId="4" borderId="56" xfId="0" applyFont="1" applyFill="1" applyBorder="1" applyAlignment="1">
      <alignment horizontal="left" vertical="center" shrinkToFit="1"/>
    </xf>
    <xf numFmtId="0" fontId="41" fillId="5" borderId="18" xfId="0" applyFont="1" applyFill="1" applyBorder="1" applyAlignment="1">
      <alignment horizontal="left" vertical="center" shrinkToFit="1"/>
    </xf>
    <xf numFmtId="0" fontId="41" fillId="5" borderId="53" xfId="0" applyFont="1" applyFill="1" applyBorder="1" applyAlignment="1">
      <alignment horizontal="left" vertical="center" shrinkToFit="1"/>
    </xf>
    <xf numFmtId="0" fontId="41" fillId="5" borderId="20" xfId="0" applyFont="1" applyFill="1" applyBorder="1" applyAlignment="1">
      <alignment horizontal="left" vertical="center" shrinkToFit="1"/>
    </xf>
    <xf numFmtId="0" fontId="50" fillId="4" borderId="44" xfId="0" applyFont="1" applyFill="1" applyBorder="1" applyAlignment="1">
      <alignment horizontal="left" vertical="center" shrinkToFit="1"/>
    </xf>
    <xf numFmtId="0" fontId="50" fillId="4" borderId="17" xfId="0" applyFont="1" applyFill="1" applyBorder="1" applyAlignment="1">
      <alignment horizontal="left" vertical="center" shrinkToFit="1"/>
    </xf>
    <xf numFmtId="0" fontId="41" fillId="5" borderId="45" xfId="0" applyFont="1" applyFill="1" applyBorder="1" applyAlignment="1">
      <alignment horizontal="left" vertical="center" shrinkToFit="1"/>
    </xf>
    <xf numFmtId="0" fontId="41" fillId="5" borderId="46" xfId="0" applyFont="1" applyFill="1" applyBorder="1" applyAlignment="1">
      <alignment horizontal="left" vertical="center" shrinkToFit="1"/>
    </xf>
    <xf numFmtId="0" fontId="41" fillId="5" borderId="17" xfId="0" applyFont="1" applyFill="1" applyBorder="1" applyAlignment="1">
      <alignment horizontal="left" vertical="center" shrinkToFit="1"/>
    </xf>
    <xf numFmtId="0" fontId="50" fillId="4" borderId="14" xfId="0" applyFont="1" applyFill="1" applyBorder="1" applyAlignment="1">
      <alignment horizontal="left" vertical="center" shrinkToFit="1"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3" xfId="51"/>
    <cellStyle name="쉼표 [0] 4" xfId="52"/>
    <cellStyle name="연결된 셀" xfId="53"/>
    <cellStyle name="Followed Hyperlink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Currency" xfId="64"/>
    <cellStyle name="Currency [0]" xfId="65"/>
    <cellStyle name="표준 2" xfId="66"/>
    <cellStyle name="표준 2 2" xfId="67"/>
    <cellStyle name="표준 2 3" xfId="68"/>
    <cellStyle name="표준 3" xfId="69"/>
    <cellStyle name="Hyperlink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="130" zoomScaleNormal="130" zoomScaleSheetLayoutView="130" zoomScalePageLayoutView="0" workbookViewId="0" topLeftCell="A10">
      <selection activeCell="H22" sqref="H22"/>
    </sheetView>
  </sheetViews>
  <sheetFormatPr defaultColWidth="9.00390625" defaultRowHeight="14.25"/>
  <cols>
    <col min="1" max="2" width="2.625" style="47" customWidth="1"/>
    <col min="3" max="3" width="10.625" style="47" customWidth="1"/>
    <col min="4" max="6" width="12.125" style="0" customWidth="1"/>
    <col min="7" max="8" width="2.625" style="0" customWidth="1"/>
    <col min="9" max="9" width="10.625" style="0" customWidth="1"/>
    <col min="10" max="12" width="12.125" style="0" customWidth="1"/>
    <col min="13" max="13" width="13.50390625" style="2" bestFit="1" customWidth="1"/>
    <col min="14" max="14" width="10.50390625" style="0" bestFit="1" customWidth="1"/>
  </cols>
  <sheetData>
    <row r="1" spans="1:12" ht="34.5" customHeight="1">
      <c r="A1" s="132" t="s">
        <v>99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ht="14.25">
      <c r="A2" s="3"/>
      <c r="B2" s="3"/>
      <c r="C2" s="3"/>
      <c r="D2" s="4"/>
      <c r="E2" s="4"/>
      <c r="F2" s="4"/>
      <c r="G2" s="5"/>
      <c r="H2" s="5"/>
      <c r="I2" s="5"/>
      <c r="J2" s="6"/>
      <c r="K2" s="7"/>
      <c r="L2" s="6"/>
    </row>
    <row r="3" spans="1:12" ht="15" thickBot="1">
      <c r="A3" s="133"/>
      <c r="B3" s="134"/>
      <c r="C3" s="134"/>
      <c r="D3" s="134"/>
      <c r="E3" s="134"/>
      <c r="F3" s="8"/>
      <c r="G3" s="9"/>
      <c r="H3" s="9"/>
      <c r="I3" s="9"/>
      <c r="J3" s="10"/>
      <c r="K3" s="135" t="s">
        <v>37</v>
      </c>
      <c r="L3" s="135"/>
    </row>
    <row r="4" spans="1:12" ht="18" customHeight="1" thickBot="1">
      <c r="A4" s="136" t="s">
        <v>38</v>
      </c>
      <c r="B4" s="137"/>
      <c r="C4" s="137"/>
      <c r="D4" s="137"/>
      <c r="E4" s="137"/>
      <c r="F4" s="138"/>
      <c r="G4" s="136" t="s">
        <v>39</v>
      </c>
      <c r="H4" s="137"/>
      <c r="I4" s="137"/>
      <c r="J4" s="137"/>
      <c r="K4" s="137"/>
      <c r="L4" s="138"/>
    </row>
    <row r="5" spans="1:12" ht="37.5" customHeight="1" thickBot="1">
      <c r="A5" s="51" t="s">
        <v>40</v>
      </c>
      <c r="B5" s="52" t="s">
        <v>41</v>
      </c>
      <c r="C5" s="52" t="s">
        <v>42</v>
      </c>
      <c r="D5" s="50" t="s">
        <v>93</v>
      </c>
      <c r="E5" s="50" t="s">
        <v>94</v>
      </c>
      <c r="F5" s="11" t="s">
        <v>43</v>
      </c>
      <c r="G5" s="51" t="s">
        <v>40</v>
      </c>
      <c r="H5" s="52" t="s">
        <v>41</v>
      </c>
      <c r="I5" s="52" t="s">
        <v>42</v>
      </c>
      <c r="J5" s="50" t="s">
        <v>93</v>
      </c>
      <c r="K5" s="50" t="s">
        <v>94</v>
      </c>
      <c r="L5" s="11" t="s">
        <v>43</v>
      </c>
    </row>
    <row r="6" spans="1:12" ht="30" customHeight="1" thickTop="1">
      <c r="A6" s="139" t="s">
        <v>44</v>
      </c>
      <c r="B6" s="140"/>
      <c r="C6" s="141"/>
      <c r="D6" s="58">
        <f>D7+D12+D17+D21+D25+D31</f>
        <v>3933816166</v>
      </c>
      <c r="E6" s="58">
        <f>E7+E12+E17+E21+E25+E31</f>
        <v>3295500000</v>
      </c>
      <c r="F6" s="60">
        <f>E6-D6</f>
        <v>-638316166</v>
      </c>
      <c r="G6" s="142" t="s">
        <v>44</v>
      </c>
      <c r="H6" s="143"/>
      <c r="I6" s="144"/>
      <c r="J6" s="59">
        <f>J7+J26+J31+J63+J66</f>
        <v>3933816166</v>
      </c>
      <c r="K6" s="59">
        <f>K7+K26+K31+K63+K66</f>
        <v>3295500000</v>
      </c>
      <c r="L6" s="60">
        <f aca="true" t="shared" si="0" ref="L6:L13">K6-J6</f>
        <v>-638316166</v>
      </c>
    </row>
    <row r="7" spans="1:13" s="1" customFormat="1" ht="18.75" customHeight="1">
      <c r="A7" s="145" t="s">
        <v>45</v>
      </c>
      <c r="B7" s="146"/>
      <c r="C7" s="146"/>
      <c r="D7" s="61">
        <f>D8</f>
        <v>4390000</v>
      </c>
      <c r="E7" s="61">
        <f>E8</f>
        <v>8100000</v>
      </c>
      <c r="F7" s="62">
        <f aca="true" t="shared" si="1" ref="F7:F16">E7-D7</f>
        <v>3710000</v>
      </c>
      <c r="G7" s="129" t="s">
        <v>46</v>
      </c>
      <c r="H7" s="130"/>
      <c r="I7" s="131"/>
      <c r="J7" s="63">
        <f>J8+J14+J18</f>
        <v>567642125</v>
      </c>
      <c r="K7" s="63">
        <f>K8+K14+K18</f>
        <v>605892750</v>
      </c>
      <c r="L7" s="62">
        <f t="shared" si="0"/>
        <v>38250625</v>
      </c>
      <c r="M7" s="12"/>
    </row>
    <row r="8" spans="1:13" s="1" customFormat="1" ht="18.75" customHeight="1">
      <c r="A8" s="13"/>
      <c r="B8" s="147" t="s">
        <v>47</v>
      </c>
      <c r="C8" s="147"/>
      <c r="D8" s="64">
        <f>SUM(D9:D11)</f>
        <v>4390000</v>
      </c>
      <c r="E8" s="64">
        <f>SUM(E9:E11)</f>
        <v>8100000</v>
      </c>
      <c r="F8" s="65">
        <f t="shared" si="1"/>
        <v>3710000</v>
      </c>
      <c r="G8" s="66"/>
      <c r="H8" s="148" t="s">
        <v>48</v>
      </c>
      <c r="I8" s="149"/>
      <c r="J8" s="67">
        <f>SUM(J9:J13)</f>
        <v>506652580</v>
      </c>
      <c r="K8" s="67">
        <f>SUM(K9:K13)</f>
        <v>546770490</v>
      </c>
      <c r="L8" s="65">
        <f t="shared" si="0"/>
        <v>40117910</v>
      </c>
      <c r="M8" s="12"/>
    </row>
    <row r="9" spans="1:13" s="1" customFormat="1" ht="18.75" customHeight="1">
      <c r="A9" s="14"/>
      <c r="B9" s="15"/>
      <c r="C9" s="16" t="s">
        <v>49</v>
      </c>
      <c r="D9" s="68">
        <v>2390000</v>
      </c>
      <c r="E9" s="68">
        <v>2600000</v>
      </c>
      <c r="F9" s="69">
        <f t="shared" si="1"/>
        <v>210000</v>
      </c>
      <c r="G9" s="70"/>
      <c r="H9" s="71"/>
      <c r="I9" s="72" t="s">
        <v>50</v>
      </c>
      <c r="J9" s="73">
        <v>383563060</v>
      </c>
      <c r="K9" s="73">
        <v>412410860</v>
      </c>
      <c r="L9" s="69">
        <f t="shared" si="0"/>
        <v>28847800</v>
      </c>
      <c r="M9" s="12"/>
    </row>
    <row r="10" spans="1:13" s="1" customFormat="1" ht="18.75" customHeight="1">
      <c r="A10" s="14"/>
      <c r="B10" s="17"/>
      <c r="C10" s="16" t="s">
        <v>98</v>
      </c>
      <c r="D10" s="68">
        <v>0</v>
      </c>
      <c r="E10" s="68">
        <v>3500000</v>
      </c>
      <c r="F10" s="69">
        <f t="shared" si="1"/>
        <v>3500000</v>
      </c>
      <c r="G10" s="70"/>
      <c r="H10" s="74"/>
      <c r="I10" s="72" t="s">
        <v>0</v>
      </c>
      <c r="J10" s="73">
        <v>46274360</v>
      </c>
      <c r="K10" s="73">
        <v>49708750</v>
      </c>
      <c r="L10" s="69">
        <f t="shared" si="0"/>
        <v>3434390</v>
      </c>
      <c r="M10" s="12"/>
    </row>
    <row r="11" spans="1:13" s="1" customFormat="1" ht="18.75" customHeight="1">
      <c r="A11" s="14"/>
      <c r="B11" s="17"/>
      <c r="C11" s="16" t="s">
        <v>51</v>
      </c>
      <c r="D11" s="68">
        <v>2000000</v>
      </c>
      <c r="E11" s="68">
        <v>2000000</v>
      </c>
      <c r="F11" s="69">
        <f t="shared" si="1"/>
        <v>0</v>
      </c>
      <c r="G11" s="76"/>
      <c r="H11" s="74"/>
      <c r="I11" s="72" t="s">
        <v>1</v>
      </c>
      <c r="J11" s="73">
        <v>35314730</v>
      </c>
      <c r="K11" s="73">
        <v>37937130</v>
      </c>
      <c r="L11" s="69">
        <f t="shared" si="0"/>
        <v>2622400</v>
      </c>
      <c r="M11" s="12"/>
    </row>
    <row r="12" spans="1:13" s="1" customFormat="1" ht="18.75" customHeight="1">
      <c r="A12" s="145" t="s">
        <v>52</v>
      </c>
      <c r="B12" s="146"/>
      <c r="C12" s="146"/>
      <c r="D12" s="61">
        <f>D13</f>
        <v>3404010000</v>
      </c>
      <c r="E12" s="61">
        <f>E13</f>
        <v>3252848000</v>
      </c>
      <c r="F12" s="75">
        <f t="shared" si="1"/>
        <v>-151162000</v>
      </c>
      <c r="G12" s="76"/>
      <c r="H12" s="74"/>
      <c r="I12" s="72" t="s">
        <v>2</v>
      </c>
      <c r="J12" s="73">
        <v>41254580</v>
      </c>
      <c r="K12" s="73">
        <v>46483750</v>
      </c>
      <c r="L12" s="69">
        <f t="shared" si="0"/>
        <v>5229170</v>
      </c>
      <c r="M12" s="12"/>
    </row>
    <row r="13" spans="1:13" s="1" customFormat="1" ht="18.75" customHeight="1">
      <c r="A13" s="13"/>
      <c r="B13" s="150" t="s">
        <v>53</v>
      </c>
      <c r="C13" s="147"/>
      <c r="D13" s="77">
        <f>SUM(D14:D16)</f>
        <v>3404010000</v>
      </c>
      <c r="E13" s="77">
        <f>SUM(E14:E16)</f>
        <v>3252848000</v>
      </c>
      <c r="F13" s="65">
        <f t="shared" si="1"/>
        <v>-151162000</v>
      </c>
      <c r="G13" s="76"/>
      <c r="H13" s="74"/>
      <c r="I13" s="72" t="s">
        <v>3</v>
      </c>
      <c r="J13" s="73">
        <v>245850</v>
      </c>
      <c r="K13" s="73">
        <v>230000</v>
      </c>
      <c r="L13" s="69">
        <f t="shared" si="0"/>
        <v>-15850</v>
      </c>
      <c r="M13" s="12"/>
    </row>
    <row r="14" spans="1:13" s="1" customFormat="1" ht="18.75" customHeight="1">
      <c r="A14" s="18"/>
      <c r="B14" s="15"/>
      <c r="C14" s="19" t="s">
        <v>54</v>
      </c>
      <c r="D14" s="48">
        <v>2660568000</v>
      </c>
      <c r="E14" s="48">
        <v>2740251000</v>
      </c>
      <c r="F14" s="69">
        <f t="shared" si="1"/>
        <v>79683000</v>
      </c>
      <c r="G14" s="76"/>
      <c r="H14" s="127" t="s">
        <v>56</v>
      </c>
      <c r="I14" s="128"/>
      <c r="J14" s="67">
        <f>SUM(J15:J17)</f>
        <v>5294870</v>
      </c>
      <c r="K14" s="80">
        <f>SUM(K15:K17)</f>
        <v>6920000</v>
      </c>
      <c r="L14" s="65">
        <f>(K14-J14)</f>
        <v>1625130</v>
      </c>
      <c r="M14" s="12"/>
    </row>
    <row r="15" spans="1:13" s="1" customFormat="1" ht="18.75" customHeight="1">
      <c r="A15" s="20"/>
      <c r="B15" s="21"/>
      <c r="C15" s="22" t="s">
        <v>55</v>
      </c>
      <c r="D15" s="78">
        <v>605442000</v>
      </c>
      <c r="E15" s="78">
        <v>388497000</v>
      </c>
      <c r="F15" s="79">
        <f t="shared" si="1"/>
        <v>-216945000</v>
      </c>
      <c r="G15" s="76"/>
      <c r="H15" s="71"/>
      <c r="I15" s="82" t="s">
        <v>4</v>
      </c>
      <c r="J15" s="73">
        <v>4033230</v>
      </c>
      <c r="K15" s="73">
        <v>4520000</v>
      </c>
      <c r="L15" s="69">
        <f>K15-J15</f>
        <v>486770</v>
      </c>
      <c r="M15" s="12"/>
    </row>
    <row r="16" spans="1:13" s="1" customFormat="1" ht="18.75" customHeight="1">
      <c r="A16" s="23"/>
      <c r="B16" s="24"/>
      <c r="C16" s="22" t="s">
        <v>57</v>
      </c>
      <c r="D16" s="81">
        <v>138000000</v>
      </c>
      <c r="E16" s="81">
        <v>124100000</v>
      </c>
      <c r="F16" s="79">
        <f t="shared" si="1"/>
        <v>-13900000</v>
      </c>
      <c r="G16" s="76"/>
      <c r="H16" s="74"/>
      <c r="I16" s="72" t="s">
        <v>5</v>
      </c>
      <c r="J16" s="73">
        <v>0</v>
      </c>
      <c r="K16" s="73">
        <v>0</v>
      </c>
      <c r="L16" s="69">
        <f>K16-J16</f>
        <v>0</v>
      </c>
      <c r="M16" s="12"/>
    </row>
    <row r="17" spans="1:13" s="1" customFormat="1" ht="18.75" customHeight="1">
      <c r="A17" s="151" t="s">
        <v>58</v>
      </c>
      <c r="B17" s="152"/>
      <c r="C17" s="153"/>
      <c r="D17" s="83">
        <f>D18</f>
        <v>16460000</v>
      </c>
      <c r="E17" s="83">
        <f>E18</f>
        <v>4500000</v>
      </c>
      <c r="F17" s="62">
        <f aca="true" t="shared" si="2" ref="F17:F29">(E17-D17)</f>
        <v>-11960000</v>
      </c>
      <c r="G17" s="76"/>
      <c r="H17" s="84"/>
      <c r="I17" s="72" t="s">
        <v>6</v>
      </c>
      <c r="J17" s="73">
        <v>1261640</v>
      </c>
      <c r="K17" s="73">
        <v>2400000</v>
      </c>
      <c r="L17" s="69">
        <f>K17-J17</f>
        <v>1138360</v>
      </c>
      <c r="M17" s="12"/>
    </row>
    <row r="18" spans="1:13" s="1" customFormat="1" ht="18.75" customHeight="1">
      <c r="A18" s="25"/>
      <c r="B18" s="154" t="s">
        <v>59</v>
      </c>
      <c r="C18" s="155"/>
      <c r="D18" s="64">
        <f>SUM(D19:D20)</f>
        <v>16460000</v>
      </c>
      <c r="E18" s="64">
        <f>SUM(E19:E20)</f>
        <v>4500000</v>
      </c>
      <c r="F18" s="65">
        <f t="shared" si="2"/>
        <v>-11960000</v>
      </c>
      <c r="G18" s="76"/>
      <c r="H18" s="127" t="s">
        <v>61</v>
      </c>
      <c r="I18" s="128"/>
      <c r="J18" s="67">
        <f>SUM(J19:J24)</f>
        <v>55694675</v>
      </c>
      <c r="K18" s="80">
        <f>SUM(K19:K24)</f>
        <v>52202260</v>
      </c>
      <c r="L18" s="65">
        <f>K18-J18</f>
        <v>-3492415</v>
      </c>
      <c r="M18" s="12"/>
    </row>
    <row r="19" spans="1:13" s="1" customFormat="1" ht="18.75" customHeight="1">
      <c r="A19" s="26"/>
      <c r="B19" s="27"/>
      <c r="C19" s="28" t="s">
        <v>60</v>
      </c>
      <c r="D19" s="68">
        <v>13280000</v>
      </c>
      <c r="E19" s="68">
        <v>1500000</v>
      </c>
      <c r="F19" s="69">
        <f t="shared" si="2"/>
        <v>-11780000</v>
      </c>
      <c r="G19" s="85"/>
      <c r="H19" s="71"/>
      <c r="I19" s="72" t="s">
        <v>7</v>
      </c>
      <c r="J19" s="73">
        <v>3961600</v>
      </c>
      <c r="K19" s="73">
        <v>7780000</v>
      </c>
      <c r="L19" s="69">
        <f aca="true" t="shared" si="3" ref="L19:L26">K19-J19</f>
        <v>3818400</v>
      </c>
      <c r="M19" s="12"/>
    </row>
    <row r="20" spans="1:13" s="1" customFormat="1" ht="18.75" customHeight="1">
      <c r="A20" s="26"/>
      <c r="B20" s="29"/>
      <c r="C20" s="28" t="s">
        <v>62</v>
      </c>
      <c r="D20" s="68">
        <v>3180000</v>
      </c>
      <c r="E20" s="68">
        <v>3000000</v>
      </c>
      <c r="F20" s="69">
        <f t="shared" si="2"/>
        <v>-180000</v>
      </c>
      <c r="G20" s="85"/>
      <c r="H20" s="74"/>
      <c r="I20" s="72" t="s">
        <v>8</v>
      </c>
      <c r="J20" s="73">
        <v>24135545</v>
      </c>
      <c r="K20" s="73">
        <v>16830760</v>
      </c>
      <c r="L20" s="69">
        <f t="shared" si="3"/>
        <v>-7304785</v>
      </c>
      <c r="M20" s="12"/>
    </row>
    <row r="21" spans="1:14" s="1" customFormat="1" ht="18.75" customHeight="1">
      <c r="A21" s="156" t="s">
        <v>63</v>
      </c>
      <c r="B21" s="157"/>
      <c r="C21" s="158"/>
      <c r="D21" s="61">
        <f>D22</f>
        <v>22000000</v>
      </c>
      <c r="E21" s="61">
        <f>E22</f>
        <v>22000000</v>
      </c>
      <c r="F21" s="62">
        <f t="shared" si="2"/>
        <v>0</v>
      </c>
      <c r="G21" s="85"/>
      <c r="H21" s="74"/>
      <c r="I21" s="72" t="s">
        <v>9</v>
      </c>
      <c r="J21" s="73">
        <v>7729190</v>
      </c>
      <c r="K21" s="73">
        <v>7000000</v>
      </c>
      <c r="L21" s="69">
        <f t="shared" si="3"/>
        <v>-729190</v>
      </c>
      <c r="M21" s="12"/>
      <c r="N21" s="30"/>
    </row>
    <row r="22" spans="1:13" s="1" customFormat="1" ht="18.75" customHeight="1">
      <c r="A22" s="31"/>
      <c r="B22" s="154" t="s">
        <v>64</v>
      </c>
      <c r="C22" s="155"/>
      <c r="D22" s="64">
        <f>SUM(D23:D24)</f>
        <v>22000000</v>
      </c>
      <c r="E22" s="64">
        <f>SUM(E23:E24)</f>
        <v>22000000</v>
      </c>
      <c r="F22" s="65">
        <f t="shared" si="2"/>
        <v>0</v>
      </c>
      <c r="G22" s="85"/>
      <c r="H22" s="74"/>
      <c r="I22" s="72" t="s">
        <v>10</v>
      </c>
      <c r="J22" s="73">
        <v>5418600</v>
      </c>
      <c r="K22" s="73">
        <v>6294000</v>
      </c>
      <c r="L22" s="69">
        <f t="shared" si="3"/>
        <v>875400</v>
      </c>
      <c r="M22" s="12"/>
    </row>
    <row r="23" spans="1:13" s="1" customFormat="1" ht="18.75" customHeight="1">
      <c r="A23" s="25"/>
      <c r="B23" s="27"/>
      <c r="C23" s="32" t="s">
        <v>65</v>
      </c>
      <c r="D23" s="68">
        <v>22000000</v>
      </c>
      <c r="E23" s="68">
        <v>22000000</v>
      </c>
      <c r="F23" s="69">
        <f t="shared" si="2"/>
        <v>0</v>
      </c>
      <c r="G23" s="85"/>
      <c r="H23" s="74"/>
      <c r="I23" s="82" t="s">
        <v>11</v>
      </c>
      <c r="J23" s="88">
        <v>2490000</v>
      </c>
      <c r="K23" s="88">
        <v>3680000</v>
      </c>
      <c r="L23" s="89">
        <f t="shared" si="3"/>
        <v>1190000</v>
      </c>
      <c r="M23" s="12"/>
    </row>
    <row r="24" spans="1:14" s="1" customFormat="1" ht="18.75" customHeight="1">
      <c r="A24" s="49"/>
      <c r="B24" s="29"/>
      <c r="C24" s="29" t="s">
        <v>66</v>
      </c>
      <c r="D24" s="86">
        <v>0</v>
      </c>
      <c r="E24" s="86">
        <v>0</v>
      </c>
      <c r="F24" s="87">
        <f t="shared" si="2"/>
        <v>0</v>
      </c>
      <c r="G24" s="91"/>
      <c r="H24" s="92"/>
      <c r="I24" s="72" t="s">
        <v>12</v>
      </c>
      <c r="J24" s="78">
        <v>11959740</v>
      </c>
      <c r="K24" s="78">
        <v>10617500</v>
      </c>
      <c r="L24" s="79">
        <f t="shared" si="3"/>
        <v>-1342240</v>
      </c>
      <c r="M24" s="12"/>
      <c r="N24" s="30"/>
    </row>
    <row r="25" spans="1:13" s="1" customFormat="1" ht="18.75" customHeight="1">
      <c r="A25" s="156" t="s">
        <v>67</v>
      </c>
      <c r="B25" s="157"/>
      <c r="C25" s="158"/>
      <c r="D25" s="90">
        <f>D26</f>
        <v>485439828</v>
      </c>
      <c r="E25" s="90">
        <f>E26</f>
        <v>8052000</v>
      </c>
      <c r="F25" s="62">
        <f t="shared" si="2"/>
        <v>-477387828</v>
      </c>
      <c r="G25" s="129" t="s">
        <v>69</v>
      </c>
      <c r="H25" s="130"/>
      <c r="I25" s="131"/>
      <c r="J25" s="63">
        <f>J26</f>
        <v>31164232</v>
      </c>
      <c r="K25" s="93">
        <f>K26</f>
        <v>13147620</v>
      </c>
      <c r="L25" s="62">
        <f t="shared" si="3"/>
        <v>-18016612</v>
      </c>
      <c r="M25" s="12"/>
    </row>
    <row r="26" spans="1:13" s="1" customFormat="1" ht="18.75" customHeight="1">
      <c r="A26" s="31"/>
      <c r="B26" s="154" t="s">
        <v>68</v>
      </c>
      <c r="C26" s="155"/>
      <c r="D26" s="64">
        <f>SUM(D27:D30)</f>
        <v>485439828</v>
      </c>
      <c r="E26" s="64">
        <f>SUM(E27:E30)</f>
        <v>8052000</v>
      </c>
      <c r="F26" s="65">
        <f t="shared" si="2"/>
        <v>-477387828</v>
      </c>
      <c r="G26" s="66"/>
      <c r="H26" s="127" t="s">
        <v>13</v>
      </c>
      <c r="I26" s="128"/>
      <c r="J26" s="67">
        <f>SUM(J27:J29)</f>
        <v>31164232</v>
      </c>
      <c r="K26" s="80">
        <f>SUM(K27:K29)</f>
        <v>13147620</v>
      </c>
      <c r="L26" s="65">
        <f t="shared" si="3"/>
        <v>-18016612</v>
      </c>
      <c r="M26" s="12"/>
    </row>
    <row r="27" spans="1:13" s="1" customFormat="1" ht="18.75" customHeight="1">
      <c r="A27" s="25"/>
      <c r="B27" s="27"/>
      <c r="C27" s="33" t="s">
        <v>70</v>
      </c>
      <c r="D27" s="68">
        <v>2606442</v>
      </c>
      <c r="E27" s="68">
        <v>3500000</v>
      </c>
      <c r="F27" s="69">
        <f t="shared" si="2"/>
        <v>893558</v>
      </c>
      <c r="G27" s="70"/>
      <c r="H27" s="71"/>
      <c r="I27" s="82" t="s">
        <v>13</v>
      </c>
      <c r="J27" s="73">
        <v>0</v>
      </c>
      <c r="K27" s="73">
        <v>0</v>
      </c>
      <c r="L27" s="69">
        <f>(K27-J27)</f>
        <v>0</v>
      </c>
      <c r="M27" s="12"/>
    </row>
    <row r="28" spans="1:13" s="1" customFormat="1" ht="18.75" customHeight="1">
      <c r="A28" s="25"/>
      <c r="B28" s="34"/>
      <c r="C28" s="35" t="s">
        <v>71</v>
      </c>
      <c r="D28" s="68">
        <v>11682924</v>
      </c>
      <c r="E28" s="68">
        <v>4552000</v>
      </c>
      <c r="F28" s="69">
        <f t="shared" si="2"/>
        <v>-7130924</v>
      </c>
      <c r="G28" s="70"/>
      <c r="H28" s="74"/>
      <c r="I28" s="72" t="s">
        <v>14</v>
      </c>
      <c r="J28" s="73">
        <v>22225360</v>
      </c>
      <c r="K28" s="73">
        <v>3697620</v>
      </c>
      <c r="L28" s="69">
        <f>(K28-J28)</f>
        <v>-18527740</v>
      </c>
      <c r="M28" s="12"/>
    </row>
    <row r="29" spans="1:13" s="1" customFormat="1" ht="18.75" customHeight="1">
      <c r="A29" s="25"/>
      <c r="B29" s="34"/>
      <c r="C29" s="35" t="s">
        <v>90</v>
      </c>
      <c r="D29" s="68">
        <v>469669716</v>
      </c>
      <c r="E29" s="68">
        <v>0</v>
      </c>
      <c r="F29" s="69">
        <f t="shared" si="2"/>
        <v>-469669716</v>
      </c>
      <c r="G29" s="70"/>
      <c r="H29" s="74"/>
      <c r="I29" s="71" t="s">
        <v>15</v>
      </c>
      <c r="J29" s="73">
        <v>8938872</v>
      </c>
      <c r="K29" s="73">
        <v>9450000</v>
      </c>
      <c r="L29" s="69">
        <f>(K29-J29)</f>
        <v>511128</v>
      </c>
      <c r="M29" s="12"/>
    </row>
    <row r="30" spans="1:13" s="1" customFormat="1" ht="18.75" customHeight="1">
      <c r="A30" s="25"/>
      <c r="B30" s="34"/>
      <c r="C30" s="36" t="s">
        <v>91</v>
      </c>
      <c r="D30" s="68">
        <v>1480746</v>
      </c>
      <c r="E30" s="68">
        <v>0</v>
      </c>
      <c r="F30" s="69">
        <f>E30-D30</f>
        <v>-1480746</v>
      </c>
      <c r="G30" s="129" t="s">
        <v>73</v>
      </c>
      <c r="H30" s="130"/>
      <c r="I30" s="131"/>
      <c r="J30" s="63">
        <f>J31</f>
        <v>2864734678</v>
      </c>
      <c r="K30" s="93">
        <f>K31</f>
        <v>2673459630</v>
      </c>
      <c r="L30" s="62">
        <f aca="true" t="shared" si="4" ref="L30:L66">K30-J30</f>
        <v>-191275048</v>
      </c>
      <c r="M30" s="12"/>
    </row>
    <row r="31" spans="1:13" s="1" customFormat="1" ht="18.75" customHeight="1">
      <c r="A31" s="145" t="s">
        <v>72</v>
      </c>
      <c r="B31" s="146"/>
      <c r="C31" s="146"/>
      <c r="D31" s="94">
        <f>D32</f>
        <v>1516338</v>
      </c>
      <c r="E31" s="94">
        <f>E32</f>
        <v>0</v>
      </c>
      <c r="F31" s="62">
        <f>(E31-D31)</f>
        <v>-1516338</v>
      </c>
      <c r="G31" s="96"/>
      <c r="H31" s="127" t="s">
        <v>75</v>
      </c>
      <c r="I31" s="128"/>
      <c r="J31" s="67">
        <f>SUM(J32:J61)</f>
        <v>2864734678</v>
      </c>
      <c r="K31" s="67">
        <f>SUM(K32:K61)</f>
        <v>2673459630</v>
      </c>
      <c r="L31" s="65">
        <f t="shared" si="4"/>
        <v>-191275048</v>
      </c>
      <c r="M31" s="12"/>
    </row>
    <row r="32" spans="1:13" s="1" customFormat="1" ht="18.75" customHeight="1">
      <c r="A32" s="31"/>
      <c r="B32" s="159" t="s">
        <v>74</v>
      </c>
      <c r="C32" s="159"/>
      <c r="D32" s="95">
        <f>SUM(D33:D34)</f>
        <v>1516338</v>
      </c>
      <c r="E32" s="95">
        <f>SUM(E33:E34)</f>
        <v>0</v>
      </c>
      <c r="F32" s="65">
        <f>(E32-D32)</f>
        <v>-1516338</v>
      </c>
      <c r="G32" s="97"/>
      <c r="H32" s="71"/>
      <c r="I32" s="126" t="s">
        <v>30</v>
      </c>
      <c r="J32" s="98">
        <v>8634568</v>
      </c>
      <c r="K32" s="98">
        <v>7216100</v>
      </c>
      <c r="L32" s="69">
        <f t="shared" si="4"/>
        <v>-1418468</v>
      </c>
      <c r="M32" s="12"/>
    </row>
    <row r="33" spans="1:13" s="1" customFormat="1" ht="18.75" customHeight="1">
      <c r="A33" s="25"/>
      <c r="B33" s="27"/>
      <c r="C33" s="32" t="s">
        <v>76</v>
      </c>
      <c r="D33" s="54">
        <v>557617</v>
      </c>
      <c r="E33" s="54">
        <v>0</v>
      </c>
      <c r="F33" s="69">
        <f>(E33-D33)</f>
        <v>-557617</v>
      </c>
      <c r="G33" s="97"/>
      <c r="H33" s="74"/>
      <c r="I33" s="126" t="s">
        <v>83</v>
      </c>
      <c r="J33" s="98">
        <v>273655560</v>
      </c>
      <c r="K33" s="98">
        <v>301223760</v>
      </c>
      <c r="L33" s="69">
        <f t="shared" si="4"/>
        <v>27568200</v>
      </c>
      <c r="M33" s="12"/>
    </row>
    <row r="34" spans="1:13" s="1" customFormat="1" ht="18.75" customHeight="1" thickBot="1">
      <c r="A34" s="37"/>
      <c r="B34" s="38"/>
      <c r="C34" s="39" t="s">
        <v>77</v>
      </c>
      <c r="D34" s="99">
        <v>958721</v>
      </c>
      <c r="E34" s="99">
        <v>0</v>
      </c>
      <c r="F34" s="100">
        <f>(E34-D34)</f>
        <v>-958721</v>
      </c>
      <c r="G34" s="97"/>
      <c r="H34" s="74"/>
      <c r="I34" s="126" t="s">
        <v>84</v>
      </c>
      <c r="J34" s="98">
        <v>46619980</v>
      </c>
      <c r="K34" s="98">
        <v>49563360</v>
      </c>
      <c r="L34" s="69">
        <f t="shared" si="4"/>
        <v>2943380</v>
      </c>
      <c r="M34" s="55"/>
    </row>
    <row r="35" spans="1:13" s="1" customFormat="1" ht="18.75" customHeight="1">
      <c r="A35" s="40"/>
      <c r="B35" s="40"/>
      <c r="C35" s="41"/>
      <c r="D35" s="101"/>
      <c r="E35" s="101"/>
      <c r="F35" s="102"/>
      <c r="G35" s="97"/>
      <c r="H35" s="74"/>
      <c r="I35" s="126" t="s">
        <v>82</v>
      </c>
      <c r="J35" s="98">
        <v>23840030</v>
      </c>
      <c r="K35" s="98">
        <v>21623880</v>
      </c>
      <c r="L35" s="69">
        <f t="shared" si="4"/>
        <v>-2216150</v>
      </c>
      <c r="M35" s="55"/>
    </row>
    <row r="36" spans="1:13" s="1" customFormat="1" ht="18.75" customHeight="1">
      <c r="A36" s="42"/>
      <c r="B36" s="42"/>
      <c r="C36" s="42"/>
      <c r="D36" s="103"/>
      <c r="E36" s="103"/>
      <c r="F36" s="103"/>
      <c r="G36" s="97"/>
      <c r="H36" s="74"/>
      <c r="I36" s="126" t="s">
        <v>36</v>
      </c>
      <c r="J36" s="98">
        <v>11984530</v>
      </c>
      <c r="K36" s="98">
        <v>24890000</v>
      </c>
      <c r="L36" s="69">
        <f t="shared" si="4"/>
        <v>12905470</v>
      </c>
      <c r="M36" s="55"/>
    </row>
    <row r="37" spans="1:13" s="1" customFormat="1" ht="18.75" customHeight="1">
      <c r="A37" s="42"/>
      <c r="B37" s="42"/>
      <c r="C37" s="42"/>
      <c r="D37" s="103"/>
      <c r="E37" s="103"/>
      <c r="F37" s="103"/>
      <c r="G37" s="97"/>
      <c r="H37" s="74"/>
      <c r="I37" s="126" t="s">
        <v>24</v>
      </c>
      <c r="J37" s="98">
        <v>13000000</v>
      </c>
      <c r="K37" s="98">
        <v>13000000</v>
      </c>
      <c r="L37" s="69">
        <f t="shared" si="4"/>
        <v>0</v>
      </c>
      <c r="M37" s="12"/>
    </row>
    <row r="38" spans="1:13" s="1" customFormat="1" ht="18.75" customHeight="1">
      <c r="A38" s="42"/>
      <c r="B38" s="42"/>
      <c r="C38" s="42"/>
      <c r="D38" s="103"/>
      <c r="E38" s="103"/>
      <c r="F38" s="103"/>
      <c r="G38" s="97"/>
      <c r="H38" s="74"/>
      <c r="I38" s="126" t="s">
        <v>22</v>
      </c>
      <c r="J38" s="98">
        <v>4000000</v>
      </c>
      <c r="K38" s="98">
        <v>0</v>
      </c>
      <c r="L38" s="69">
        <f t="shared" si="4"/>
        <v>-4000000</v>
      </c>
      <c r="M38" s="12"/>
    </row>
    <row r="39" spans="1:13" s="1" customFormat="1" ht="18.75" customHeight="1">
      <c r="A39" s="42"/>
      <c r="B39" s="42"/>
      <c r="C39" s="42"/>
      <c r="D39" s="103"/>
      <c r="E39" s="103"/>
      <c r="F39" s="103"/>
      <c r="G39" s="97"/>
      <c r="H39" s="74"/>
      <c r="I39" s="126" t="s">
        <v>95</v>
      </c>
      <c r="J39" s="98">
        <v>24000000</v>
      </c>
      <c r="K39" s="98">
        <v>15000000</v>
      </c>
      <c r="L39" s="69">
        <f t="shared" si="4"/>
        <v>-9000000</v>
      </c>
      <c r="M39" s="12"/>
    </row>
    <row r="40" spans="1:13" s="1" customFormat="1" ht="18.75" customHeight="1">
      <c r="A40" s="42"/>
      <c r="B40" s="42"/>
      <c r="C40" s="42"/>
      <c r="D40" s="103"/>
      <c r="E40" s="53"/>
      <c r="F40" s="103"/>
      <c r="G40" s="97"/>
      <c r="H40" s="74"/>
      <c r="I40" s="126" t="s">
        <v>19</v>
      </c>
      <c r="J40" s="98">
        <v>12932040</v>
      </c>
      <c r="K40" s="98">
        <v>7500000</v>
      </c>
      <c r="L40" s="69">
        <f t="shared" si="4"/>
        <v>-5432040</v>
      </c>
      <c r="M40" s="12"/>
    </row>
    <row r="41" spans="1:13" s="1" customFormat="1" ht="18.75" customHeight="1">
      <c r="A41" s="42"/>
      <c r="B41" s="42"/>
      <c r="C41" s="42"/>
      <c r="D41" s="103"/>
      <c r="E41" s="53"/>
      <c r="F41" s="103"/>
      <c r="G41" s="97"/>
      <c r="H41" s="74"/>
      <c r="I41" s="126" t="s">
        <v>23</v>
      </c>
      <c r="J41" s="98">
        <v>8800000</v>
      </c>
      <c r="K41" s="98">
        <v>0</v>
      </c>
      <c r="L41" s="69">
        <f t="shared" si="4"/>
        <v>-8800000</v>
      </c>
      <c r="M41" s="12"/>
    </row>
    <row r="42" spans="1:13" s="1" customFormat="1" ht="18.75" customHeight="1">
      <c r="A42" s="42"/>
      <c r="B42" s="42"/>
      <c r="C42" s="42"/>
      <c r="D42" s="103"/>
      <c r="E42" s="103"/>
      <c r="F42" s="103"/>
      <c r="G42" s="97"/>
      <c r="H42" s="74"/>
      <c r="I42" s="126" t="s">
        <v>25</v>
      </c>
      <c r="J42" s="98">
        <v>30000000</v>
      </c>
      <c r="K42" s="98">
        <v>20000000</v>
      </c>
      <c r="L42" s="69">
        <f t="shared" si="4"/>
        <v>-10000000</v>
      </c>
      <c r="M42" s="12"/>
    </row>
    <row r="43" spans="1:13" s="1" customFormat="1" ht="18.75" customHeight="1">
      <c r="A43" s="42"/>
      <c r="B43" s="42"/>
      <c r="C43" s="42"/>
      <c r="D43" s="103"/>
      <c r="E43" s="103"/>
      <c r="F43" s="103"/>
      <c r="G43" s="97"/>
      <c r="H43" s="74"/>
      <c r="I43" s="126" t="s">
        <v>21</v>
      </c>
      <c r="J43" s="98">
        <v>12206460</v>
      </c>
      <c r="K43" s="98">
        <v>10862000</v>
      </c>
      <c r="L43" s="69">
        <f t="shared" si="4"/>
        <v>-1344460</v>
      </c>
      <c r="M43" s="12"/>
    </row>
    <row r="44" spans="1:13" s="1" customFormat="1" ht="18.75" customHeight="1">
      <c r="A44" s="42"/>
      <c r="B44" s="42"/>
      <c r="C44" s="42"/>
      <c r="D44" s="103"/>
      <c r="E44" s="103"/>
      <c r="F44" s="103"/>
      <c r="G44" s="97"/>
      <c r="H44" s="74"/>
      <c r="I44" s="126" t="s">
        <v>32</v>
      </c>
      <c r="J44" s="98">
        <v>14000000</v>
      </c>
      <c r="K44" s="98">
        <v>10000000</v>
      </c>
      <c r="L44" s="69">
        <f t="shared" si="4"/>
        <v>-4000000</v>
      </c>
      <c r="M44" s="12"/>
    </row>
    <row r="45" spans="1:13" s="1" customFormat="1" ht="18.75" customHeight="1">
      <c r="A45" s="42"/>
      <c r="B45" s="42"/>
      <c r="C45" s="42"/>
      <c r="D45" s="103"/>
      <c r="E45" s="103"/>
      <c r="F45" s="103"/>
      <c r="G45" s="97"/>
      <c r="H45" s="74"/>
      <c r="I45" s="56" t="s">
        <v>31</v>
      </c>
      <c r="J45" s="104">
        <v>20000000</v>
      </c>
      <c r="K45" s="104">
        <v>20100000</v>
      </c>
      <c r="L45" s="69">
        <f t="shared" si="4"/>
        <v>100000</v>
      </c>
      <c r="M45" s="12"/>
    </row>
    <row r="46" spans="1:13" s="1" customFormat="1" ht="18.75" customHeight="1">
      <c r="A46" s="42"/>
      <c r="B46" s="42"/>
      <c r="C46" s="42"/>
      <c r="D46" s="103"/>
      <c r="E46" s="103"/>
      <c r="F46" s="103"/>
      <c r="G46" s="97"/>
      <c r="H46" s="74"/>
      <c r="I46" s="126" t="s">
        <v>26</v>
      </c>
      <c r="J46" s="104">
        <v>6000000</v>
      </c>
      <c r="K46" s="104">
        <v>5100000</v>
      </c>
      <c r="L46" s="69">
        <f t="shared" si="4"/>
        <v>-900000</v>
      </c>
      <c r="M46" s="12"/>
    </row>
    <row r="47" spans="1:13" s="1" customFormat="1" ht="18.75" customHeight="1">
      <c r="A47" s="42"/>
      <c r="B47" s="42"/>
      <c r="C47" s="42"/>
      <c r="D47" s="103"/>
      <c r="E47" s="103"/>
      <c r="F47" s="103"/>
      <c r="G47" s="97"/>
      <c r="H47" s="74"/>
      <c r="I47" s="126" t="s">
        <v>27</v>
      </c>
      <c r="J47" s="98">
        <v>4000000</v>
      </c>
      <c r="K47" s="98">
        <v>4000000</v>
      </c>
      <c r="L47" s="69">
        <f t="shared" si="4"/>
        <v>0</v>
      </c>
      <c r="M47" s="12"/>
    </row>
    <row r="48" spans="1:13" s="1" customFormat="1" ht="18.75" customHeight="1" thickBot="1">
      <c r="A48" s="42"/>
      <c r="B48" s="42"/>
      <c r="C48" s="42"/>
      <c r="D48" s="103"/>
      <c r="E48" s="103"/>
      <c r="F48" s="103"/>
      <c r="G48" s="105"/>
      <c r="H48" s="106"/>
      <c r="I48" s="107" t="s">
        <v>87</v>
      </c>
      <c r="J48" s="108">
        <v>3000000</v>
      </c>
      <c r="K48" s="108">
        <v>3000000</v>
      </c>
      <c r="L48" s="109">
        <f t="shared" si="4"/>
        <v>0</v>
      </c>
      <c r="M48" s="12"/>
    </row>
    <row r="49" spans="1:13" s="1" customFormat="1" ht="18.75" customHeight="1">
      <c r="A49" s="42"/>
      <c r="B49" s="42"/>
      <c r="C49" s="42"/>
      <c r="D49" s="103"/>
      <c r="E49" s="103"/>
      <c r="F49" s="103"/>
      <c r="G49" s="110"/>
      <c r="H49" s="111"/>
      <c r="I49" s="112" t="s">
        <v>28</v>
      </c>
      <c r="J49" s="113">
        <v>19893609</v>
      </c>
      <c r="K49" s="113">
        <v>15060000</v>
      </c>
      <c r="L49" s="114">
        <f t="shared" si="4"/>
        <v>-4833609</v>
      </c>
      <c r="M49" s="12"/>
    </row>
    <row r="50" spans="1:13" s="1" customFormat="1" ht="18.75" customHeight="1">
      <c r="A50" s="42"/>
      <c r="B50" s="42"/>
      <c r="C50" s="42"/>
      <c r="D50" s="103"/>
      <c r="E50" s="103"/>
      <c r="F50" s="103"/>
      <c r="G50" s="97"/>
      <c r="H50" s="74"/>
      <c r="I50" s="126" t="s">
        <v>34</v>
      </c>
      <c r="J50" s="98">
        <v>1089141</v>
      </c>
      <c r="K50" s="98">
        <v>222000</v>
      </c>
      <c r="L50" s="89">
        <f t="shared" si="4"/>
        <v>-867141</v>
      </c>
      <c r="M50" s="12"/>
    </row>
    <row r="51" spans="1:13" s="1" customFormat="1" ht="18.75" customHeight="1">
      <c r="A51" s="42"/>
      <c r="B51" s="42"/>
      <c r="C51" s="42"/>
      <c r="D51" s="103"/>
      <c r="E51" s="103"/>
      <c r="F51" s="103"/>
      <c r="G51" s="97"/>
      <c r="H51" s="74"/>
      <c r="I51" s="126" t="s">
        <v>29</v>
      </c>
      <c r="J51" s="98">
        <v>1753516000</v>
      </c>
      <c r="K51" s="98">
        <v>1783192000</v>
      </c>
      <c r="L51" s="69">
        <f t="shared" si="4"/>
        <v>29676000</v>
      </c>
      <c r="M51" s="12"/>
    </row>
    <row r="52" spans="1:13" s="1" customFormat="1" ht="18.75" customHeight="1">
      <c r="A52" s="42"/>
      <c r="B52" s="42"/>
      <c r="C52" s="42"/>
      <c r="D52" s="103"/>
      <c r="E52" s="103"/>
      <c r="F52" s="103"/>
      <c r="G52" s="97"/>
      <c r="H52" s="74"/>
      <c r="I52" s="126" t="s">
        <v>96</v>
      </c>
      <c r="J52" s="98">
        <v>477370000</v>
      </c>
      <c r="K52" s="98">
        <v>301708000</v>
      </c>
      <c r="L52" s="69">
        <f t="shared" si="4"/>
        <v>-175662000</v>
      </c>
      <c r="M52" s="12"/>
    </row>
    <row r="53" spans="1:13" s="1" customFormat="1" ht="18.75" customHeight="1">
      <c r="A53" s="42"/>
      <c r="B53" s="42"/>
      <c r="C53" s="42"/>
      <c r="D53" s="103"/>
      <c r="E53" s="103"/>
      <c r="F53" s="103"/>
      <c r="G53" s="97"/>
      <c r="H53" s="74"/>
      <c r="I53" s="126" t="s">
        <v>97</v>
      </c>
      <c r="J53" s="98">
        <v>0</v>
      </c>
      <c r="K53" s="98">
        <v>9389000</v>
      </c>
      <c r="L53" s="69">
        <f t="shared" si="4"/>
        <v>9389000</v>
      </c>
      <c r="M53" s="12"/>
    </row>
    <row r="54" spans="1:13" s="1" customFormat="1" ht="18.75" customHeight="1">
      <c r="A54" s="42"/>
      <c r="B54" s="42"/>
      <c r="C54" s="42"/>
      <c r="D54" s="103"/>
      <c r="E54" s="103"/>
      <c r="F54" s="103"/>
      <c r="G54" s="97"/>
      <c r="H54" s="74"/>
      <c r="I54" s="126" t="s">
        <v>33</v>
      </c>
      <c r="J54" s="98">
        <v>44080390</v>
      </c>
      <c r="K54" s="98">
        <v>24429530</v>
      </c>
      <c r="L54" s="69">
        <f t="shared" si="4"/>
        <v>-19650860</v>
      </c>
      <c r="M54" s="12"/>
    </row>
    <row r="55" spans="1:13" s="1" customFormat="1" ht="18.75" customHeight="1">
      <c r="A55" s="42"/>
      <c r="B55" s="42"/>
      <c r="C55" s="42"/>
      <c r="D55" s="103"/>
      <c r="E55" s="103"/>
      <c r="F55" s="103"/>
      <c r="G55" s="97"/>
      <c r="H55" s="74"/>
      <c r="I55" s="126" t="s">
        <v>89</v>
      </c>
      <c r="J55" s="98">
        <v>29769200</v>
      </c>
      <c r="K55" s="98">
        <v>18550000</v>
      </c>
      <c r="L55" s="69">
        <f t="shared" si="4"/>
        <v>-11219200</v>
      </c>
      <c r="M55" s="12"/>
    </row>
    <row r="56" spans="1:13" s="1" customFormat="1" ht="18.75" customHeight="1">
      <c r="A56" s="42"/>
      <c r="B56" s="42"/>
      <c r="C56" s="42"/>
      <c r="D56" s="103"/>
      <c r="E56" s="103"/>
      <c r="F56" s="103"/>
      <c r="G56" s="97"/>
      <c r="H56" s="74"/>
      <c r="I56" s="126" t="s">
        <v>20</v>
      </c>
      <c r="J56" s="98">
        <v>843170</v>
      </c>
      <c r="K56" s="98">
        <v>330000</v>
      </c>
      <c r="L56" s="69">
        <f t="shared" si="4"/>
        <v>-513170</v>
      </c>
      <c r="M56" s="12"/>
    </row>
    <row r="57" spans="1:13" s="1" customFormat="1" ht="18.75" customHeight="1">
      <c r="A57" s="42"/>
      <c r="B57" s="42"/>
      <c r="C57" s="42"/>
      <c r="D57" s="103"/>
      <c r="E57" s="103"/>
      <c r="F57" s="103"/>
      <c r="G57" s="97"/>
      <c r="H57" s="74"/>
      <c r="I57" s="126" t="s">
        <v>88</v>
      </c>
      <c r="J57" s="98">
        <v>5000000</v>
      </c>
      <c r="K57" s="98">
        <v>0</v>
      </c>
      <c r="L57" s="69">
        <f t="shared" si="4"/>
        <v>-5000000</v>
      </c>
      <c r="M57" s="12"/>
    </row>
    <row r="58" spans="1:13" s="1" customFormat="1" ht="18.75" customHeight="1">
      <c r="A58" s="42"/>
      <c r="B58" s="42"/>
      <c r="C58" s="42"/>
      <c r="D58" s="53"/>
      <c r="E58" s="103"/>
      <c r="F58" s="103"/>
      <c r="G58" s="97"/>
      <c r="H58" s="74"/>
      <c r="I58" s="126" t="s">
        <v>92</v>
      </c>
      <c r="J58" s="98">
        <v>5000000</v>
      </c>
      <c r="K58" s="98">
        <v>0</v>
      </c>
      <c r="L58" s="69">
        <f t="shared" si="4"/>
        <v>-5000000</v>
      </c>
      <c r="M58" s="12"/>
    </row>
    <row r="59" spans="1:13" s="1" customFormat="1" ht="18.75" customHeight="1">
      <c r="A59" s="42"/>
      <c r="B59" s="42"/>
      <c r="C59" s="42"/>
      <c r="D59" s="103"/>
      <c r="E59" s="103"/>
      <c r="F59" s="103"/>
      <c r="G59" s="97"/>
      <c r="H59" s="74"/>
      <c r="I59" s="57" t="s">
        <v>86</v>
      </c>
      <c r="J59" s="98">
        <v>7500000</v>
      </c>
      <c r="K59" s="98">
        <v>7500000</v>
      </c>
      <c r="L59" s="69">
        <f t="shared" si="4"/>
        <v>0</v>
      </c>
      <c r="M59" s="12"/>
    </row>
    <row r="60" spans="1:13" s="1" customFormat="1" ht="18.75" customHeight="1">
      <c r="A60" s="42"/>
      <c r="B60" s="42"/>
      <c r="C60" s="42"/>
      <c r="D60" s="103"/>
      <c r="E60" s="103"/>
      <c r="F60" s="103"/>
      <c r="G60" s="97"/>
      <c r="H60" s="74"/>
      <c r="I60" s="125" t="s">
        <v>35</v>
      </c>
      <c r="J60" s="98">
        <v>1000000</v>
      </c>
      <c r="K60" s="98">
        <v>0</v>
      </c>
      <c r="L60" s="69">
        <f t="shared" si="4"/>
        <v>-1000000</v>
      </c>
      <c r="M60" s="12"/>
    </row>
    <row r="61" spans="1:13" s="1" customFormat="1" ht="18.75" customHeight="1">
      <c r="A61" s="42"/>
      <c r="B61" s="42"/>
      <c r="C61" s="42"/>
      <c r="D61" s="103"/>
      <c r="E61" s="103"/>
      <c r="F61" s="103"/>
      <c r="G61" s="115"/>
      <c r="H61" s="82"/>
      <c r="I61" s="125" t="s">
        <v>85</v>
      </c>
      <c r="J61" s="98">
        <v>3000000</v>
      </c>
      <c r="K61" s="98">
        <v>0</v>
      </c>
      <c r="L61" s="69">
        <f t="shared" si="4"/>
        <v>-3000000</v>
      </c>
      <c r="M61" s="12"/>
    </row>
    <row r="62" spans="1:13" s="1" customFormat="1" ht="18.75" customHeight="1">
      <c r="A62" s="42"/>
      <c r="B62" s="42"/>
      <c r="C62" s="42"/>
      <c r="D62" s="103"/>
      <c r="E62" s="103"/>
      <c r="F62" s="103"/>
      <c r="G62" s="129" t="s">
        <v>78</v>
      </c>
      <c r="H62" s="130"/>
      <c r="I62" s="131"/>
      <c r="J62" s="116">
        <f>J63</f>
        <v>1187404</v>
      </c>
      <c r="K62" s="93">
        <f>K63</f>
        <v>0</v>
      </c>
      <c r="L62" s="62">
        <f t="shared" si="4"/>
        <v>-1187404</v>
      </c>
      <c r="M62" s="12"/>
    </row>
    <row r="63" spans="1:13" s="1" customFormat="1" ht="18.75" customHeight="1">
      <c r="A63" s="42"/>
      <c r="B63" s="42"/>
      <c r="C63" s="42"/>
      <c r="D63" s="103"/>
      <c r="E63" s="103"/>
      <c r="F63" s="103"/>
      <c r="G63" s="66"/>
      <c r="H63" s="127" t="s">
        <v>79</v>
      </c>
      <c r="I63" s="128"/>
      <c r="J63" s="67">
        <f>J64</f>
        <v>1187404</v>
      </c>
      <c r="K63" s="80">
        <f>K64</f>
        <v>0</v>
      </c>
      <c r="L63" s="65">
        <f t="shared" si="4"/>
        <v>-1187404</v>
      </c>
      <c r="M63" s="12"/>
    </row>
    <row r="64" spans="1:13" s="1" customFormat="1" ht="18.75" customHeight="1">
      <c r="A64" s="42"/>
      <c r="B64" s="42"/>
      <c r="C64" s="42"/>
      <c r="D64" s="103"/>
      <c r="E64" s="103"/>
      <c r="F64" s="103"/>
      <c r="G64" s="118"/>
      <c r="H64" s="119"/>
      <c r="I64" s="119" t="s">
        <v>16</v>
      </c>
      <c r="J64" s="88">
        <v>1187404</v>
      </c>
      <c r="K64" s="88">
        <v>0</v>
      </c>
      <c r="L64" s="89">
        <f t="shared" si="4"/>
        <v>-1187404</v>
      </c>
      <c r="M64" s="12"/>
    </row>
    <row r="65" spans="1:13" s="1" customFormat="1" ht="18.75" customHeight="1">
      <c r="A65" s="42"/>
      <c r="B65" s="42"/>
      <c r="C65" s="42"/>
      <c r="D65" s="103"/>
      <c r="E65" s="103"/>
      <c r="F65" s="117"/>
      <c r="G65" s="129" t="s">
        <v>80</v>
      </c>
      <c r="H65" s="130"/>
      <c r="I65" s="131"/>
      <c r="J65" s="63">
        <f>J66</f>
        <v>469087727</v>
      </c>
      <c r="K65" s="63">
        <f>K66</f>
        <v>3000000</v>
      </c>
      <c r="L65" s="62">
        <f t="shared" si="4"/>
        <v>-466087727</v>
      </c>
      <c r="M65" s="12"/>
    </row>
    <row r="66" spans="1:13" s="1" customFormat="1" ht="18.75" customHeight="1">
      <c r="A66" s="42"/>
      <c r="B66" s="42"/>
      <c r="C66" s="42"/>
      <c r="D66" s="103"/>
      <c r="E66" s="103"/>
      <c r="F66" s="117"/>
      <c r="G66" s="66"/>
      <c r="H66" s="127" t="s">
        <v>81</v>
      </c>
      <c r="I66" s="128"/>
      <c r="J66" s="67">
        <f>SUM(J67:J68)</f>
        <v>469087727</v>
      </c>
      <c r="K66" s="67">
        <f>SUM(K67:K68)</f>
        <v>3000000</v>
      </c>
      <c r="L66" s="65">
        <f t="shared" si="4"/>
        <v>-466087727</v>
      </c>
      <c r="M66" s="12"/>
    </row>
    <row r="67" spans="1:13" s="1" customFormat="1" ht="18.75" customHeight="1">
      <c r="A67" s="42"/>
      <c r="B67" s="42"/>
      <c r="C67" s="42"/>
      <c r="D67" s="103"/>
      <c r="E67" s="103"/>
      <c r="F67" s="117"/>
      <c r="G67" s="120"/>
      <c r="H67" s="71"/>
      <c r="I67" s="121" t="s">
        <v>17</v>
      </c>
      <c r="J67" s="73">
        <v>0</v>
      </c>
      <c r="K67" s="73">
        <v>3000000</v>
      </c>
      <c r="L67" s="69">
        <f>K67-J67</f>
        <v>3000000</v>
      </c>
      <c r="M67" s="12"/>
    </row>
    <row r="68" spans="1:13" s="1" customFormat="1" ht="18.75" customHeight="1" thickBot="1">
      <c r="A68" s="42"/>
      <c r="B68" s="42"/>
      <c r="C68" s="42"/>
      <c r="D68" s="103"/>
      <c r="E68" s="103"/>
      <c r="F68" s="117"/>
      <c r="G68" s="122"/>
      <c r="H68" s="106"/>
      <c r="I68" s="123" t="s">
        <v>18</v>
      </c>
      <c r="J68" s="124">
        <v>469087727</v>
      </c>
      <c r="K68" s="124">
        <v>0</v>
      </c>
      <c r="L68" s="100">
        <f>K68-J68</f>
        <v>-469087727</v>
      </c>
      <c r="M68" s="12"/>
    </row>
    <row r="69" spans="1:13" s="1" customFormat="1" ht="18.75" customHeight="1">
      <c r="A69" s="43"/>
      <c r="B69" s="43"/>
      <c r="C69" s="43"/>
      <c r="D69" s="44"/>
      <c r="E69" s="44"/>
      <c r="F69" s="44"/>
      <c r="M69" s="12"/>
    </row>
    <row r="70" spans="1:13" s="1" customFormat="1" ht="14.25">
      <c r="A70" s="45"/>
      <c r="B70" s="45"/>
      <c r="C70" s="45"/>
      <c r="F70" s="46"/>
      <c r="M70" s="12"/>
    </row>
  </sheetData>
  <sheetProtection/>
  <mergeCells count="31">
    <mergeCell ref="A31:C31"/>
    <mergeCell ref="B32:C32"/>
    <mergeCell ref="G62:I62"/>
    <mergeCell ref="H63:I63"/>
    <mergeCell ref="G65:I65"/>
    <mergeCell ref="H66:I66"/>
    <mergeCell ref="A17:C17"/>
    <mergeCell ref="B18:C18"/>
    <mergeCell ref="A21:C21"/>
    <mergeCell ref="B22:C22"/>
    <mergeCell ref="A25:C25"/>
    <mergeCell ref="B26:C26"/>
    <mergeCell ref="A7:C7"/>
    <mergeCell ref="G7:I7"/>
    <mergeCell ref="B8:C8"/>
    <mergeCell ref="H8:I8"/>
    <mergeCell ref="A12:C12"/>
    <mergeCell ref="B13:C13"/>
    <mergeCell ref="A1:L1"/>
    <mergeCell ref="A3:E3"/>
    <mergeCell ref="K3:L3"/>
    <mergeCell ref="A4:F4"/>
    <mergeCell ref="G4:L4"/>
    <mergeCell ref="A6:C6"/>
    <mergeCell ref="G6:I6"/>
    <mergeCell ref="H14:I14"/>
    <mergeCell ref="H18:I18"/>
    <mergeCell ref="G25:I25"/>
    <mergeCell ref="H26:I26"/>
    <mergeCell ref="G30:I30"/>
    <mergeCell ref="H31:I31"/>
  </mergeCells>
  <printOptions horizontalCentered="1"/>
  <pageMargins left="0.15748031496062992" right="0.15748031496062992" top="0.5118110236220472" bottom="0.6299212598425197" header="0.31496062992125984" footer="0.31496062992125984"/>
  <pageSetup firstPageNumber="1" useFirstPageNumber="1" horizontalDpi="600" verticalDpi="600" orientation="portrait" paperSize="9" scale="77" r:id="rId1"/>
  <headerFooter>
    <oddFooter>&amp;C&amp;13&amp;P</oddFooter>
  </headerFooter>
  <ignoredErrors>
    <ignoredError sqref="F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조계종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신현주</dc:creator>
  <cp:keywords/>
  <dc:description/>
  <cp:lastModifiedBy>pc10</cp:lastModifiedBy>
  <cp:lastPrinted>2020-12-18T04:54:47Z</cp:lastPrinted>
  <dcterms:created xsi:type="dcterms:W3CDTF">1998-09-22T01:51:51Z</dcterms:created>
  <dcterms:modified xsi:type="dcterms:W3CDTF">2020-12-24T07:12:45Z</dcterms:modified>
  <cp:category/>
  <cp:version/>
  <cp:contentType/>
  <cp:contentStatus/>
</cp:coreProperties>
</file>