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★원은경★\★운영지원 원은경\★★2024년\2024년 정산\"/>
    </mc:Choice>
  </mc:AlternateContent>
  <xr:revisionPtr revIDLastSave="0" documentId="13_ncr:1_{AB986F90-150F-4071-9DDE-F0CC881CF57C}" xr6:coauthVersionLast="47" xr6:coauthVersionMax="47" xr10:uidLastSave="{00000000-0000-0000-0000-000000000000}"/>
  <bookViews>
    <workbookView xWindow="-28920" yWindow="-120" windowWidth="29040" windowHeight="15840" tabRatio="788" xr2:uid="{00000000-000D-0000-FFFF-FFFF00000000}"/>
  </bookViews>
  <sheets>
    <sheet name="2024년 세입세출명세서" sheetId="11" r:id="rId1"/>
    <sheet name="2024 세입결산서" sheetId="12" r:id="rId2"/>
    <sheet name="2024 세출결산서" sheetId="13" r:id="rId3"/>
  </sheets>
  <definedNames>
    <definedName name="_xlnm.Print_Area" localSheetId="2">'2024 세출결산서'!$A$1:$I$266</definedName>
    <definedName name="_xlnm.Print_Titles" localSheetId="2">'2024 세출결산서'!$4:$5</definedName>
    <definedName name="_xlnm.Print_Titles" localSheetId="0">'2024년 세입세출명세서'!$5:$6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0" i="13" l="1"/>
  <c r="F249" i="13"/>
  <c r="F251" i="13" s="1"/>
  <c r="F238" i="13"/>
  <c r="F237" i="13"/>
  <c r="F147" i="13"/>
  <c r="F107" i="13"/>
  <c r="F50" i="13"/>
  <c r="F47" i="13"/>
  <c r="F38" i="13"/>
  <c r="F35" i="13"/>
  <c r="F20" i="13"/>
  <c r="F8" i="13"/>
  <c r="F31" i="13"/>
  <c r="F22" i="13"/>
  <c r="F92" i="11"/>
  <c r="F262" i="13"/>
  <c r="F261" i="13"/>
  <c r="I261" i="13" s="1"/>
  <c r="F219" i="13"/>
  <c r="F195" i="13"/>
  <c r="F182" i="13"/>
  <c r="I262" i="13"/>
  <c r="H265" i="13"/>
  <c r="H264" i="13"/>
  <c r="G265" i="13"/>
  <c r="G264" i="13"/>
  <c r="I237" i="13"/>
  <c r="F236" i="13"/>
  <c r="I236" i="13" s="1"/>
  <c r="I235" i="13"/>
  <c r="I234" i="13"/>
  <c r="F233" i="13"/>
  <c r="I233" i="13" s="1"/>
  <c r="I232" i="13"/>
  <c r="I231" i="13"/>
  <c r="F230" i="13"/>
  <c r="I230" i="13" s="1"/>
  <c r="I229" i="13"/>
  <c r="I228" i="13"/>
  <c r="F167" i="13"/>
  <c r="F130" i="13"/>
  <c r="I130" i="13" s="1"/>
  <c r="F129" i="13"/>
  <c r="I129" i="13" s="1"/>
  <c r="F124" i="13"/>
  <c r="I124" i="13" s="1"/>
  <c r="F123" i="13"/>
  <c r="I123" i="13" s="1"/>
  <c r="F118" i="13"/>
  <c r="F117" i="13"/>
  <c r="F95" i="13"/>
  <c r="F122" i="13"/>
  <c r="I122" i="13" s="1"/>
  <c r="I121" i="13"/>
  <c r="I120" i="13"/>
  <c r="F116" i="13"/>
  <c r="I116" i="13" s="1"/>
  <c r="I115" i="13"/>
  <c r="I114" i="13"/>
  <c r="I135" i="13"/>
  <c r="I136" i="13"/>
  <c r="F137" i="13"/>
  <c r="I137" i="13" s="1"/>
  <c r="I138" i="13"/>
  <c r="I139" i="13"/>
  <c r="F140" i="13"/>
  <c r="I140" i="13" s="1"/>
  <c r="I141" i="13"/>
  <c r="I142" i="13"/>
  <c r="F70" i="13"/>
  <c r="F66" i="13"/>
  <c r="F63" i="13"/>
  <c r="F60" i="13"/>
  <c r="F57" i="13"/>
  <c r="F59" i="13" s="1"/>
  <c r="I59" i="13" s="1"/>
  <c r="I58" i="13"/>
  <c r="F33" i="11"/>
  <c r="F34" i="11"/>
  <c r="F54" i="13"/>
  <c r="F48" i="13"/>
  <c r="F45" i="13"/>
  <c r="F42" i="13"/>
  <c r="F44" i="13" s="1"/>
  <c r="F39" i="13"/>
  <c r="F41" i="13" s="1"/>
  <c r="F36" i="13"/>
  <c r="F33" i="13"/>
  <c r="F27" i="13"/>
  <c r="F29" i="13" s="1"/>
  <c r="F24" i="13"/>
  <c r="F30" i="13" s="1"/>
  <c r="F18" i="13"/>
  <c r="F15" i="13"/>
  <c r="F17" i="13" s="1"/>
  <c r="F12" i="13"/>
  <c r="F14" i="13" s="1"/>
  <c r="F9" i="13"/>
  <c r="F11" i="13" s="1"/>
  <c r="F187" i="13"/>
  <c r="F186" i="13"/>
  <c r="F6" i="13"/>
  <c r="F21" i="13" s="1"/>
  <c r="F23" i="12"/>
  <c r="F82" i="11"/>
  <c r="E81" i="11"/>
  <c r="D81" i="11"/>
  <c r="D79" i="11"/>
  <c r="D77" i="11"/>
  <c r="F80" i="11"/>
  <c r="E79" i="11"/>
  <c r="F78" i="11"/>
  <c r="E77" i="11"/>
  <c r="E93" i="11"/>
  <c r="E83" i="11"/>
  <c r="E85" i="11"/>
  <c r="E87" i="11"/>
  <c r="E71" i="11"/>
  <c r="E69" i="11"/>
  <c r="E73" i="11"/>
  <c r="E67" i="11"/>
  <c r="E65" i="11"/>
  <c r="E61" i="11"/>
  <c r="E75" i="11"/>
  <c r="F75" i="11" s="1"/>
  <c r="F68" i="11"/>
  <c r="F60" i="11"/>
  <c r="F59" i="11" s="1"/>
  <c r="E59" i="11"/>
  <c r="E57" i="11"/>
  <c r="F58" i="11"/>
  <c r="F57" i="11" s="1"/>
  <c r="F23" i="13" l="1"/>
  <c r="F32" i="13"/>
  <c r="F26" i="13"/>
  <c r="I238" i="13"/>
  <c r="F263" i="13"/>
  <c r="I263" i="13" s="1"/>
  <c r="F239" i="13"/>
  <c r="I239" i="13" s="1"/>
  <c r="F77" i="11"/>
  <c r="F81" i="11"/>
  <c r="F125" i="13"/>
  <c r="I125" i="13" s="1"/>
  <c r="F133" i="13"/>
  <c r="F132" i="13"/>
  <c r="F131" i="13"/>
  <c r="I131" i="13" s="1"/>
  <c r="F119" i="13"/>
  <c r="I119" i="13" s="1"/>
  <c r="I126" i="13"/>
  <c r="I117" i="13"/>
  <c r="I57" i="13"/>
  <c r="I118" i="13"/>
  <c r="I133" i="13"/>
  <c r="I127" i="13"/>
  <c r="F69" i="13"/>
  <c r="F79" i="11"/>
  <c r="F44" i="11"/>
  <c r="F43" i="11"/>
  <c r="F42" i="11"/>
  <c r="E41" i="11"/>
  <c r="D41" i="11"/>
  <c r="F134" i="13" l="1"/>
  <c r="F128" i="13"/>
  <c r="I128" i="13" s="1"/>
  <c r="I132" i="13"/>
  <c r="I134" i="13"/>
  <c r="F41" i="11"/>
  <c r="D15" i="11" l="1"/>
  <c r="D21" i="11"/>
  <c r="D24" i="11"/>
  <c r="D31" i="11"/>
  <c r="D37" i="11"/>
  <c r="D45" i="11"/>
  <c r="D49" i="11"/>
  <c r="D51" i="11"/>
  <c r="D54" i="11"/>
  <c r="D63" i="11"/>
  <c r="D89" i="11"/>
  <c r="D14" i="11" l="1"/>
  <c r="D8" i="11" l="1"/>
  <c r="D7" i="11" s="1"/>
  <c r="D13" i="11" l="1"/>
  <c r="F18" i="12" l="1"/>
  <c r="F15" i="12"/>
  <c r="E21" i="12"/>
  <c r="F21" i="12"/>
  <c r="G21" i="12" l="1"/>
  <c r="E22" i="12"/>
  <c r="F22" i="12"/>
  <c r="F245" i="13" l="1"/>
  <c r="I245" i="13" s="1"/>
  <c r="I244" i="13"/>
  <c r="I243" i="13"/>
  <c r="F16" i="11" l="1"/>
  <c r="F64" i="11" l="1"/>
  <c r="F63" i="11" s="1"/>
  <c r="E63" i="11"/>
  <c r="F86" i="11"/>
  <c r="F85" i="11"/>
  <c r="F17" i="11"/>
  <c r="F18" i="11"/>
  <c r="F19" i="11"/>
  <c r="F20" i="11"/>
  <c r="I250" i="13" l="1"/>
  <c r="I249" i="13"/>
  <c r="I241" i="13"/>
  <c r="I240" i="13"/>
  <c r="I226" i="13"/>
  <c r="I225" i="13"/>
  <c r="I223" i="13"/>
  <c r="I222" i="13"/>
  <c r="I247" i="13"/>
  <c r="I246" i="13"/>
  <c r="F248" i="13"/>
  <c r="I248" i="13" s="1"/>
  <c r="F242" i="13"/>
  <c r="I242" i="13" s="1"/>
  <c r="F224" i="13"/>
  <c r="I224" i="13" s="1"/>
  <c r="F227" i="13"/>
  <c r="I227" i="13" s="1"/>
  <c r="F196" i="13"/>
  <c r="F220" i="13" s="1"/>
  <c r="F221" i="13" s="1"/>
  <c r="F215" i="13"/>
  <c r="I215" i="13" s="1"/>
  <c r="F218" i="13"/>
  <c r="I218" i="13" s="1"/>
  <c r="F212" i="13"/>
  <c r="I212" i="13" s="1"/>
  <c r="F209" i="13"/>
  <c r="I209" i="13" s="1"/>
  <c r="F206" i="13"/>
  <c r="I206" i="13" s="1"/>
  <c r="F203" i="13"/>
  <c r="I203" i="13" s="1"/>
  <c r="F200" i="13"/>
  <c r="I200" i="13" s="1"/>
  <c r="F194" i="13"/>
  <c r="I194" i="13" s="1"/>
  <c r="F191" i="13"/>
  <c r="I191" i="13" s="1"/>
  <c r="I192" i="13"/>
  <c r="I193" i="13"/>
  <c r="I198" i="13"/>
  <c r="I199" i="13"/>
  <c r="I201" i="13"/>
  <c r="I202" i="13"/>
  <c r="I204" i="13"/>
  <c r="I205" i="13"/>
  <c r="I207" i="13"/>
  <c r="I208" i="13"/>
  <c r="I210" i="13"/>
  <c r="I211" i="13"/>
  <c r="I216" i="13"/>
  <c r="I217" i="13"/>
  <c r="I213" i="13"/>
  <c r="I214" i="13"/>
  <c r="I190" i="13"/>
  <c r="I189" i="13"/>
  <c r="F188" i="13"/>
  <c r="I187" i="13"/>
  <c r="I186" i="13"/>
  <c r="F185" i="13"/>
  <c r="I185" i="13" s="1"/>
  <c r="I182" i="13"/>
  <c r="F173" i="13"/>
  <c r="F170" i="13"/>
  <c r="I170" i="13" s="1"/>
  <c r="I167" i="13"/>
  <c r="F164" i="13"/>
  <c r="I164" i="13" s="1"/>
  <c r="I184" i="13"/>
  <c r="I183" i="13"/>
  <c r="I181" i="13"/>
  <c r="I180" i="13"/>
  <c r="I173" i="13"/>
  <c r="I172" i="13"/>
  <c r="I171" i="13"/>
  <c r="I169" i="13"/>
  <c r="I168" i="13"/>
  <c r="I166" i="13"/>
  <c r="I165" i="13"/>
  <c r="I163" i="13"/>
  <c r="I162" i="13"/>
  <c r="I176" i="13"/>
  <c r="F175" i="13"/>
  <c r="I175" i="13" s="1"/>
  <c r="F174" i="13"/>
  <c r="F177" i="13" s="1"/>
  <c r="I177" i="13" s="1"/>
  <c r="F157" i="13"/>
  <c r="F156" i="13"/>
  <c r="F148" i="13"/>
  <c r="F159" i="13"/>
  <c r="I188" i="13" l="1"/>
  <c r="F160" i="13"/>
  <c r="G266" i="13"/>
  <c r="I160" i="13"/>
  <c r="H266" i="13"/>
  <c r="I196" i="13"/>
  <c r="I159" i="13"/>
  <c r="I251" i="13"/>
  <c r="F178" i="13"/>
  <c r="I195" i="13"/>
  <c r="I220" i="13"/>
  <c r="F197" i="13"/>
  <c r="I197" i="13" s="1"/>
  <c r="I174" i="13"/>
  <c r="I157" i="13"/>
  <c r="I156" i="13"/>
  <c r="I154" i="13"/>
  <c r="I153" i="13"/>
  <c r="I151" i="13"/>
  <c r="I150" i="13"/>
  <c r="I148" i="13"/>
  <c r="I147" i="13"/>
  <c r="I145" i="13"/>
  <c r="I144" i="13"/>
  <c r="F158" i="13"/>
  <c r="F155" i="13"/>
  <c r="I155" i="13" s="1"/>
  <c r="F152" i="13"/>
  <c r="I152" i="13" s="1"/>
  <c r="F149" i="13"/>
  <c r="F146" i="13"/>
  <c r="I146" i="13" s="1"/>
  <c r="F143" i="13"/>
  <c r="I143" i="13" s="1"/>
  <c r="F91" i="13"/>
  <c r="F90" i="13"/>
  <c r="F86" i="13"/>
  <c r="I86" i="13" s="1"/>
  <c r="I85" i="13"/>
  <c r="I84" i="13"/>
  <c r="I259" i="13"/>
  <c r="I258" i="13"/>
  <c r="I256" i="13"/>
  <c r="I255" i="13"/>
  <c r="I253" i="13"/>
  <c r="I252" i="13"/>
  <c r="F260" i="13"/>
  <c r="I260" i="13" s="1"/>
  <c r="F257" i="13"/>
  <c r="I257" i="13" s="1"/>
  <c r="F254" i="13"/>
  <c r="I254" i="13" s="1"/>
  <c r="F109" i="13"/>
  <c r="F108" i="13"/>
  <c r="I108" i="13" s="1"/>
  <c r="F103" i="13"/>
  <c r="F102" i="13"/>
  <c r="I102" i="13" s="1"/>
  <c r="I103" i="13" l="1"/>
  <c r="F104" i="13"/>
  <c r="F92" i="13"/>
  <c r="F112" i="13"/>
  <c r="F113" i="13" s="1"/>
  <c r="F111" i="13"/>
  <c r="I109" i="13"/>
  <c r="F110" i="13"/>
  <c r="I110" i="13" s="1"/>
  <c r="I219" i="13"/>
  <c r="F161" i="13"/>
  <c r="I161" i="13" s="1"/>
  <c r="I158" i="13"/>
  <c r="I178" i="13"/>
  <c r="F179" i="13"/>
  <c r="I179" i="13" s="1"/>
  <c r="I149" i="13"/>
  <c r="I111" i="13"/>
  <c r="I100" i="13"/>
  <c r="I99" i="13"/>
  <c r="I97" i="13"/>
  <c r="I96" i="13"/>
  <c r="I94" i="13"/>
  <c r="I93" i="13"/>
  <c r="F101" i="13"/>
  <c r="I101" i="13" s="1"/>
  <c r="F98" i="13"/>
  <c r="I88" i="13"/>
  <c r="I87" i="13"/>
  <c r="I82" i="13"/>
  <c r="I81" i="13"/>
  <c r="I79" i="13"/>
  <c r="I78" i="13"/>
  <c r="I76" i="13"/>
  <c r="I75" i="13"/>
  <c r="F89" i="13"/>
  <c r="I89" i="13" s="1"/>
  <c r="F83" i="13"/>
  <c r="I83" i="13" s="1"/>
  <c r="F80" i="13"/>
  <c r="I80" i="13" s="1"/>
  <c r="F77" i="13"/>
  <c r="I77" i="13" s="1"/>
  <c r="I70" i="13"/>
  <c r="I69" i="13"/>
  <c r="F68" i="13"/>
  <c r="I68" i="13" s="1"/>
  <c r="I67" i="13"/>
  <c r="I66" i="13"/>
  <c r="I64" i="13"/>
  <c r="I63" i="13"/>
  <c r="I61" i="13"/>
  <c r="I60" i="13"/>
  <c r="I55" i="13"/>
  <c r="I54" i="13"/>
  <c r="F65" i="13"/>
  <c r="I65" i="13" s="1"/>
  <c r="F62" i="13"/>
  <c r="I62" i="13" s="1"/>
  <c r="F56" i="13"/>
  <c r="I56" i="13" s="1"/>
  <c r="F52" i="13"/>
  <c r="F51" i="13"/>
  <c r="I51" i="13" s="1"/>
  <c r="I50" i="13"/>
  <c r="I49" i="13"/>
  <c r="I48" i="13"/>
  <c r="I46" i="13"/>
  <c r="I45" i="13"/>
  <c r="I47" i="13"/>
  <c r="I43" i="13"/>
  <c r="I42" i="13"/>
  <c r="I40" i="13"/>
  <c r="I39" i="13"/>
  <c r="I44" i="13"/>
  <c r="I41" i="13"/>
  <c r="F53" i="13" l="1"/>
  <c r="I221" i="13"/>
  <c r="I98" i="13"/>
  <c r="I104" i="13"/>
  <c r="I53" i="13"/>
  <c r="I91" i="13"/>
  <c r="I52" i="13"/>
  <c r="F71" i="13"/>
  <c r="I71" i="13" s="1"/>
  <c r="I112" i="13"/>
  <c r="I113" i="13"/>
  <c r="I95" i="13"/>
  <c r="I90" i="13"/>
  <c r="I92" i="13"/>
  <c r="I37" i="13"/>
  <c r="I36" i="13"/>
  <c r="I38" i="13"/>
  <c r="I34" i="13"/>
  <c r="I33" i="13"/>
  <c r="I35" i="13"/>
  <c r="I31" i="13"/>
  <c r="I30" i="13"/>
  <c r="I28" i="13"/>
  <c r="I27" i="13"/>
  <c r="I25" i="13"/>
  <c r="I24" i="13"/>
  <c r="I29" i="13"/>
  <c r="I26" i="13"/>
  <c r="I20" i="13"/>
  <c r="I17" i="13"/>
  <c r="I14" i="13"/>
  <c r="I11" i="13"/>
  <c r="I22" i="13"/>
  <c r="I21" i="13"/>
  <c r="I19" i="13"/>
  <c r="I18" i="13"/>
  <c r="I16" i="13"/>
  <c r="I15" i="13"/>
  <c r="I13" i="13"/>
  <c r="I12" i="13"/>
  <c r="I10" i="13"/>
  <c r="I9" i="13"/>
  <c r="I8" i="13"/>
  <c r="I7" i="13"/>
  <c r="I6" i="13"/>
  <c r="F72" i="13" l="1"/>
  <c r="F264" i="13" s="1"/>
  <c r="I23" i="13"/>
  <c r="F73" i="13"/>
  <c r="F265" i="13" s="1"/>
  <c r="I32" i="13"/>
  <c r="G26" i="12"/>
  <c r="G25" i="12"/>
  <c r="F27" i="12"/>
  <c r="F26" i="12"/>
  <c r="F25" i="12"/>
  <c r="H20" i="12"/>
  <c r="H23" i="12" s="1"/>
  <c r="H19" i="12"/>
  <c r="H22" i="12" s="1"/>
  <c r="H15" i="12"/>
  <c r="H18" i="12" s="1"/>
  <c r="H14" i="12"/>
  <c r="H17" i="12" s="1"/>
  <c r="H13" i="12"/>
  <c r="H16" i="12" s="1"/>
  <c r="G11" i="12"/>
  <c r="G10" i="12"/>
  <c r="G18" i="12"/>
  <c r="G17" i="12"/>
  <c r="G16" i="12"/>
  <c r="G24" i="12"/>
  <c r="G23" i="12"/>
  <c r="G22" i="12"/>
  <c r="F24" i="12"/>
  <c r="E26" i="12"/>
  <c r="H21" i="12"/>
  <c r="H24" i="12" s="1"/>
  <c r="F12" i="12"/>
  <c r="F11" i="12"/>
  <c r="F10" i="12"/>
  <c r="E11" i="12"/>
  <c r="G9" i="12"/>
  <c r="G27" i="12" s="1"/>
  <c r="H8" i="12"/>
  <c r="H11" i="12" s="1"/>
  <c r="F83" i="11"/>
  <c r="F87" i="11"/>
  <c r="F71" i="11"/>
  <c r="F69" i="11"/>
  <c r="F73" i="11"/>
  <c r="F65" i="11"/>
  <c r="F84" i="11"/>
  <c r="F67" i="11"/>
  <c r="F12" i="11"/>
  <c r="F11" i="11"/>
  <c r="F10" i="11"/>
  <c r="F9" i="11"/>
  <c r="F88" i="11"/>
  <c r="F91" i="11"/>
  <c r="F90" i="11"/>
  <c r="E89" i="11"/>
  <c r="F76" i="11"/>
  <c r="F66" i="11"/>
  <c r="F56" i="11"/>
  <c r="F55" i="11"/>
  <c r="F53" i="11"/>
  <c r="F52" i="11"/>
  <c r="F50" i="11"/>
  <c r="F49" i="11" s="1"/>
  <c r="F47" i="11"/>
  <c r="F48" i="11"/>
  <c r="F46" i="11"/>
  <c r="F39" i="11"/>
  <c r="F40" i="11"/>
  <c r="F38" i="11"/>
  <c r="F35" i="11"/>
  <c r="F36" i="11"/>
  <c r="F32" i="11"/>
  <c r="F26" i="11"/>
  <c r="F27" i="11"/>
  <c r="F28" i="11"/>
  <c r="F29" i="11"/>
  <c r="F30" i="11"/>
  <c r="F25" i="11"/>
  <c r="F23" i="11"/>
  <c r="F22" i="11"/>
  <c r="E54" i="11"/>
  <c r="E51" i="11"/>
  <c r="E49" i="11"/>
  <c r="E45" i="11"/>
  <c r="E37" i="11"/>
  <c r="E15" i="11"/>
  <c r="E31" i="11"/>
  <c r="E24" i="11"/>
  <c r="E21" i="11"/>
  <c r="G12" i="12" l="1"/>
  <c r="I265" i="13"/>
  <c r="F266" i="13"/>
  <c r="E24" i="12"/>
  <c r="I72" i="13"/>
  <c r="F74" i="13"/>
  <c r="I74" i="13" s="1"/>
  <c r="I73" i="13"/>
  <c r="H26" i="12"/>
  <c r="F37" i="11"/>
  <c r="E14" i="11"/>
  <c r="E8" i="11" s="1"/>
  <c r="F54" i="11"/>
  <c r="F89" i="11"/>
  <c r="F21" i="11"/>
  <c r="F45" i="11"/>
  <c r="F15" i="11"/>
  <c r="F51" i="11"/>
  <c r="F31" i="11"/>
  <c r="F24" i="11"/>
  <c r="E7" i="11" l="1"/>
  <c r="F7" i="11" s="1"/>
  <c r="E7" i="12"/>
  <c r="I264" i="13"/>
  <c r="I266" i="13"/>
  <c r="E13" i="11"/>
  <c r="F14" i="11"/>
  <c r="F8" i="11" s="1"/>
  <c r="F13" i="11" l="1"/>
  <c r="E9" i="12"/>
  <c r="H7" i="12"/>
  <c r="E25" i="12"/>
  <c r="E10" i="12"/>
  <c r="H10" i="12" l="1"/>
  <c r="H25" i="12"/>
  <c r="E12" i="12"/>
  <c r="H9" i="12"/>
  <c r="E27" i="12"/>
  <c r="H12" i="12" l="1"/>
  <c r="H27" i="12"/>
</calcChain>
</file>

<file path=xl/sharedStrings.xml><?xml version="1.0" encoding="utf-8"?>
<sst xmlns="http://schemas.openxmlformats.org/spreadsheetml/2006/main" count="594" uniqueCount="161">
  <si>
    <t>과목</t>
  </si>
  <si>
    <t>전년도</t>
  </si>
  <si>
    <t>예산액</t>
  </si>
  <si>
    <t>당해연도</t>
  </si>
  <si>
    <t>예 산 액</t>
  </si>
  <si>
    <t>증감액</t>
  </si>
  <si>
    <t>관</t>
  </si>
  <si>
    <t>항</t>
  </si>
  <si>
    <t>목</t>
  </si>
  <si>
    <t>보조금수입</t>
  </si>
  <si>
    <t>법인전입금</t>
  </si>
  <si>
    <t>계</t>
  </si>
  <si>
    <t>인건비</t>
  </si>
  <si>
    <t>급여</t>
  </si>
  <si>
    <t>제수당</t>
  </si>
  <si>
    <t>기타후생경비</t>
  </si>
  <si>
    <t>업무추진비</t>
  </si>
  <si>
    <t>기관운영비</t>
  </si>
  <si>
    <t>회의비</t>
  </si>
  <si>
    <t>운영비</t>
  </si>
  <si>
    <t>출장비</t>
  </si>
  <si>
    <t>차량비</t>
  </si>
  <si>
    <t>공공요금</t>
  </si>
  <si>
    <t>제세공과금</t>
  </si>
  <si>
    <t>기타운영비</t>
  </si>
  <si>
    <t>사업비</t>
  </si>
  <si>
    <t>가족관계사업</t>
  </si>
  <si>
    <t>가족생활사업</t>
  </si>
  <si>
    <t>지역공동체사업</t>
  </si>
  <si>
    <t>센터 법인전입금</t>
  </si>
  <si>
    <t>구분</t>
  </si>
  <si>
    <t>정부</t>
  </si>
  <si>
    <t>보조금</t>
  </si>
  <si>
    <t>자부담금</t>
  </si>
  <si>
    <t>후원금</t>
  </si>
  <si>
    <t>수 입</t>
  </si>
  <si>
    <t>국도비</t>
  </si>
  <si>
    <t>시군구</t>
  </si>
  <si>
    <t>예산</t>
  </si>
  <si>
    <t>결산</t>
  </si>
  <si>
    <t>증감</t>
  </si>
  <si>
    <t>합계</t>
  </si>
  <si>
    <t>전입금</t>
  </si>
  <si>
    <t>법 인</t>
  </si>
  <si>
    <t>잡수입</t>
  </si>
  <si>
    <t>총계</t>
  </si>
  <si>
    <t>정부보조금</t>
  </si>
  <si>
    <t>자부담</t>
  </si>
  <si>
    <t>사회보험부담금</t>
  </si>
  <si>
    <t>퇴직금 및 퇴직적립금</t>
  </si>
  <si>
    <t>여비</t>
  </si>
  <si>
    <t>수용비 및 수수료</t>
  </si>
  <si>
    <t>가족관계사업비</t>
  </si>
  <si>
    <t>가족생활사업비</t>
  </si>
  <si>
    <t>지역공동체사업비</t>
  </si>
  <si>
    <t>퇴직금</t>
  </si>
  <si>
    <t>수용비</t>
  </si>
  <si>
    <t>아이돌봄지원사업(국비)사업비</t>
  </si>
  <si>
    <t>수용비및 수수료</t>
  </si>
  <si>
    <t>행정부대경비</t>
  </si>
  <si>
    <t>지도사인건비</t>
  </si>
  <si>
    <t>[별지 제5호의] &lt;개정 2009.2.5.&gt;</t>
  </si>
  <si>
    <t>[별지 제5호의2서식] &lt;개정 2009.2.5.&gt;</t>
  </si>
  <si>
    <r>
      <t>[</t>
    </r>
    <r>
      <rPr>
        <sz val="10"/>
        <color rgb="FF000000"/>
        <rFont val="함초롬바탕"/>
        <family val="1"/>
        <charset val="129"/>
      </rPr>
      <t>별지 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호서식</t>
    </r>
    <r>
      <rPr>
        <sz val="10"/>
        <color rgb="FF000000"/>
        <rFont val="맑은 고딕"/>
        <family val="3"/>
        <charset val="129"/>
        <scheme val="minor"/>
      </rPr>
      <t>] &lt;</t>
    </r>
    <r>
      <rPr>
        <sz val="10"/>
        <color rgb="FF000000"/>
        <rFont val="함초롬바탕"/>
        <family val="1"/>
        <charset val="129"/>
      </rPr>
      <t xml:space="preserve">개정 </t>
    </r>
    <r>
      <rPr>
        <sz val="10"/>
        <color rgb="FF000000"/>
        <rFont val="맑은 고딕"/>
        <family val="3"/>
        <charset val="129"/>
        <scheme val="minor"/>
      </rPr>
      <t>2005.7.15.&gt;</t>
    </r>
  </si>
  <si>
    <t>산출내역</t>
    <phoneticPr fontId="1" type="noConversion"/>
  </si>
  <si>
    <t>1.가족센터운영지원</t>
    <phoneticPr fontId="1" type="noConversion"/>
  </si>
  <si>
    <t>2.방문교육서비스</t>
    <phoneticPr fontId="1" type="noConversion"/>
  </si>
  <si>
    <t>후원금수입</t>
    <phoneticPr fontId="1" type="noConversion"/>
  </si>
  <si>
    <t>예금이자</t>
    <phoneticPr fontId="1" type="noConversion"/>
  </si>
  <si>
    <t>업무추진비</t>
    <phoneticPr fontId="1" type="noConversion"/>
  </si>
  <si>
    <t>기타후생경비</t>
    <phoneticPr fontId="1" type="noConversion"/>
  </si>
  <si>
    <t>기관운영비</t>
    <phoneticPr fontId="1" type="noConversion"/>
  </si>
  <si>
    <t>기타운영비</t>
    <phoneticPr fontId="1" type="noConversion"/>
  </si>
  <si>
    <t>제세공과금</t>
    <phoneticPr fontId="1" type="noConversion"/>
  </si>
  <si>
    <t>방문지도사_급여</t>
    <phoneticPr fontId="1" type="noConversion"/>
  </si>
  <si>
    <t>방문지도사_사회보험부담금</t>
    <phoneticPr fontId="1" type="noConversion"/>
  </si>
  <si>
    <t>방문지도사_퇴직적립금</t>
    <phoneticPr fontId="1" type="noConversion"/>
  </si>
  <si>
    <t>방문지도사_제수당</t>
    <phoneticPr fontId="1" type="noConversion"/>
  </si>
  <si>
    <t>방문지도사_회의수당</t>
    <phoneticPr fontId="1" type="noConversion"/>
  </si>
  <si>
    <t>방문지도사_교통비</t>
    <phoneticPr fontId="1" type="noConversion"/>
  </si>
  <si>
    <t>교구 및 교재비</t>
    <phoneticPr fontId="1" type="noConversion"/>
  </si>
  <si>
    <t>결혼이민자 통번역 서비스(국비)</t>
    <phoneticPr fontId="1" type="noConversion"/>
  </si>
  <si>
    <t>자녀양육 및 자녀생활 방문교육서비스 사업비(국비)</t>
    <phoneticPr fontId="1" type="noConversion"/>
  </si>
  <si>
    <t>가족센터운영지원 사무비</t>
    <phoneticPr fontId="1" type="noConversion"/>
  </si>
  <si>
    <t>가족센터운영지원사업비</t>
    <phoneticPr fontId="1" type="noConversion"/>
  </si>
  <si>
    <t>제수당</t>
    <phoneticPr fontId="1" type="noConversion"/>
  </si>
  <si>
    <t>이중언어 가족환경조성사업(국비)</t>
    <phoneticPr fontId="1" type="noConversion"/>
  </si>
  <si>
    <t>한국어 강사비</t>
    <phoneticPr fontId="1" type="noConversion"/>
  </si>
  <si>
    <t>결혼이민자 역량강화지원(국비)</t>
    <phoneticPr fontId="1" type="noConversion"/>
  </si>
  <si>
    <t>다문화가족사업비(도비)</t>
    <phoneticPr fontId="1" type="noConversion"/>
  </si>
  <si>
    <t>전담인력 인건비</t>
    <phoneticPr fontId="1" type="noConversion"/>
  </si>
  <si>
    <t>행정부대경비</t>
    <phoneticPr fontId="1" type="noConversion"/>
  </si>
  <si>
    <t>사회보험_국비</t>
    <phoneticPr fontId="1" type="noConversion"/>
  </si>
  <si>
    <t>퇴직적립금_국비</t>
    <phoneticPr fontId="1" type="noConversion"/>
  </si>
  <si>
    <t>제수당_도비</t>
    <phoneticPr fontId="1" type="noConversion"/>
  </si>
  <si>
    <t>공공요금_국비</t>
    <phoneticPr fontId="1" type="noConversion"/>
  </si>
  <si>
    <t>7.한국어교육(도비)</t>
    <phoneticPr fontId="1" type="noConversion"/>
  </si>
  <si>
    <t>8. 중도입국자녀(도비)</t>
    <phoneticPr fontId="1" type="noConversion"/>
  </si>
  <si>
    <t>급여</t>
    <phoneticPr fontId="1" type="noConversion"/>
  </si>
  <si>
    <t>7. 결혼이민자한국어(도비)</t>
    <phoneticPr fontId="1" type="noConversion"/>
  </si>
  <si>
    <t>8. 중도입국자녀한국사회적응(도비)사업비</t>
    <phoneticPr fontId="1" type="noConversion"/>
  </si>
  <si>
    <t>14. 다문화아동 이중언어교육(도비) 사업비</t>
    <phoneticPr fontId="1" type="noConversion"/>
  </si>
  <si>
    <t>1. 가족센터 운영지원 결산</t>
    <phoneticPr fontId="1" type="noConversion"/>
  </si>
  <si>
    <t>2. 다문화가족 방문교육사업(국비) 결산</t>
    <phoneticPr fontId="1" type="noConversion"/>
  </si>
  <si>
    <r>
      <t xml:space="preserve">2024년 세 입 </t>
    </r>
    <r>
      <rPr>
        <u/>
        <sz val="20"/>
        <color rgb="FF000000"/>
        <rFont val="맑은 고딕"/>
        <family val="1"/>
        <charset val="129"/>
        <scheme val="major"/>
      </rPr>
      <t>‧</t>
    </r>
    <r>
      <rPr>
        <u/>
        <sz val="20"/>
        <color rgb="FF000000"/>
        <rFont val="맑은 고딕"/>
        <family val="3"/>
        <charset val="129"/>
        <scheme val="major"/>
      </rPr>
      <t xml:space="preserve"> 세 출 명 세 서</t>
    </r>
    <phoneticPr fontId="1" type="noConversion"/>
  </si>
  <si>
    <t>기타사업비</t>
    <phoneticPr fontId="1" type="noConversion"/>
  </si>
  <si>
    <t>가족돌봄사업</t>
    <phoneticPr fontId="1" type="noConversion"/>
  </si>
  <si>
    <t>3.언어발달지원사업</t>
    <phoneticPr fontId="1" type="noConversion"/>
  </si>
  <si>
    <t>4.통번역서비스</t>
    <phoneticPr fontId="1" type="noConversion"/>
  </si>
  <si>
    <t>5.이중언어환경조성사업</t>
    <phoneticPr fontId="1" type="noConversion"/>
  </si>
  <si>
    <t>6.결혼이민자 역량강화</t>
    <phoneticPr fontId="1" type="noConversion"/>
  </si>
  <si>
    <t>운영비</t>
    <phoneticPr fontId="1" type="noConversion"/>
  </si>
  <si>
    <t>사업비</t>
    <phoneticPr fontId="1" type="noConversion"/>
  </si>
  <si>
    <t>사업비</t>
    <phoneticPr fontId="1" type="noConversion"/>
  </si>
  <si>
    <t>22.아이돌보미독감접종비</t>
    <phoneticPr fontId="1" type="noConversion"/>
  </si>
  <si>
    <t>2024년  세 입 결 산 서(시설용)</t>
    <phoneticPr fontId="1" type="noConversion"/>
  </si>
  <si>
    <t>가족돌봄사업비</t>
    <phoneticPr fontId="1" type="noConversion"/>
  </si>
  <si>
    <t xml:space="preserve">기타사업비 </t>
    <phoneticPr fontId="1" type="noConversion"/>
  </si>
  <si>
    <t>다문화자녀 언어발달 지원사업</t>
    <phoneticPr fontId="1" type="noConversion"/>
  </si>
  <si>
    <t>3. 언어발달지원사업 (국비) 결산</t>
    <phoneticPr fontId="1" type="noConversion"/>
  </si>
  <si>
    <t>인건비</t>
    <phoneticPr fontId="1" type="noConversion"/>
  </si>
  <si>
    <t>급여</t>
    <phoneticPr fontId="1" type="noConversion"/>
  </si>
  <si>
    <t>수용비및수수료</t>
    <phoneticPr fontId="1" type="noConversion"/>
  </si>
  <si>
    <t>4. 결혼이민자 통번역서비스(국비) 결산</t>
    <phoneticPr fontId="1" type="noConversion"/>
  </si>
  <si>
    <t>5. 이중언어 가족환경조성사업(국비) 결산</t>
    <phoneticPr fontId="1" type="noConversion"/>
  </si>
  <si>
    <t>6. 결혼이민자 역량강화지원(국비) 결산</t>
    <phoneticPr fontId="1" type="noConversion"/>
  </si>
  <si>
    <t>9. 문화다양성이해교육(도비)사업비</t>
    <phoneticPr fontId="1" type="noConversion"/>
  </si>
  <si>
    <t>10. 다문화가족 서포터즈(도비) 사업비</t>
    <phoneticPr fontId="1" type="noConversion"/>
  </si>
  <si>
    <t>11. 다문화 동아리모임 활성화지원(도비)</t>
    <phoneticPr fontId="1" type="noConversion"/>
  </si>
  <si>
    <t>12. 다문화가족 신문구독(도비) 사업비</t>
    <phoneticPr fontId="1" type="noConversion"/>
  </si>
  <si>
    <t>13. 다문화가족캠프지원(도비) 사업비</t>
    <phoneticPr fontId="1" type="noConversion"/>
  </si>
  <si>
    <t>16. 경기육아나눔터 사업비</t>
    <phoneticPr fontId="1" type="noConversion"/>
  </si>
  <si>
    <t>17. 1인가구-식생활개선</t>
    <phoneticPr fontId="1" type="noConversion"/>
  </si>
  <si>
    <t>18. 위기가족회복지원</t>
    <phoneticPr fontId="1" type="noConversion"/>
  </si>
  <si>
    <t>15. 행복한가족프로그램 사업비</t>
    <phoneticPr fontId="1" type="noConversion"/>
  </si>
  <si>
    <t>20. 오산시아픈아이119(시비)사업비</t>
    <phoneticPr fontId="1" type="noConversion"/>
  </si>
  <si>
    <t>19. 가정의 날(오산시 다하나 축졔)</t>
    <phoneticPr fontId="1" type="noConversion"/>
  </si>
  <si>
    <t>21. 아이돌보미영아돌봄지원사원</t>
    <phoneticPr fontId="1" type="noConversion"/>
  </si>
  <si>
    <t>별도 
사업비</t>
    <phoneticPr fontId="1" type="noConversion"/>
  </si>
  <si>
    <t>7~14. 다문화가족 도비 지원사업 결산</t>
    <phoneticPr fontId="1" type="noConversion"/>
  </si>
  <si>
    <t>15~19. 별도 사업 결산</t>
    <phoneticPr fontId="1" type="noConversion"/>
  </si>
  <si>
    <t xml:space="preserve"> 취업교육지원(도비)</t>
    <phoneticPr fontId="1" type="noConversion"/>
  </si>
  <si>
    <t>9.문화다양성이해교육</t>
    <phoneticPr fontId="1" type="noConversion"/>
  </si>
  <si>
    <t>10.서포터즈운영(도비)</t>
    <phoneticPr fontId="1" type="noConversion"/>
  </si>
  <si>
    <t>11.동아리모임활성화(도비)</t>
    <phoneticPr fontId="1" type="noConversion"/>
  </si>
  <si>
    <t>12.다문화신문구독(도비)</t>
    <phoneticPr fontId="1" type="noConversion"/>
  </si>
  <si>
    <t>13.다문화가족캠프(도비)</t>
    <phoneticPr fontId="1" type="noConversion"/>
  </si>
  <si>
    <t>14.다문화아동이중언어(도비)</t>
    <phoneticPr fontId="1" type="noConversion"/>
  </si>
  <si>
    <t>15.행복한가족(도비)</t>
    <phoneticPr fontId="1" type="noConversion"/>
  </si>
  <si>
    <t>16.경기육아나눔터(도비)</t>
    <phoneticPr fontId="1" type="noConversion"/>
  </si>
  <si>
    <t>17.1인가구-식생활개선(도비)</t>
    <phoneticPr fontId="1" type="noConversion"/>
  </si>
  <si>
    <t>18.위기가족회복지원(도비)</t>
    <phoneticPr fontId="1" type="noConversion"/>
  </si>
  <si>
    <t>19.가정의날-오산시다하나축제(도비)</t>
    <phoneticPr fontId="1" type="noConversion"/>
  </si>
  <si>
    <t>20.아픈아이119(시비)</t>
    <phoneticPr fontId="1" type="noConversion"/>
  </si>
  <si>
    <t>21.아이돌보미영아돌봄수당</t>
    <phoneticPr fontId="1" type="noConversion"/>
  </si>
  <si>
    <t>23.아이돌봄지원(국비)</t>
    <phoneticPr fontId="1" type="noConversion"/>
  </si>
  <si>
    <t>22. 아이돌보미 독감예방접종 사업비</t>
    <phoneticPr fontId="1" type="noConversion"/>
  </si>
  <si>
    <t>23. 아이돌봄지원사업(국비) 결산</t>
    <phoneticPr fontId="1" type="noConversion"/>
  </si>
  <si>
    <t>20~22. 아이돌봄 별도 사업 결산</t>
    <phoneticPr fontId="1" type="noConversion"/>
  </si>
  <si>
    <t>2024년  세 출 결 산 서(시설용)</t>
    <phoneticPr fontId="1" type="noConversion"/>
  </si>
  <si>
    <t>아이돌봄 별도사업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</si>
</sst>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▲#,##0"/>
    <numFmt numFmtId="177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20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u/>
      <sz val="20"/>
      <color rgb="FF000000"/>
      <name val="맑은 고딕"/>
      <family val="1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22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4C4C4C"/>
      </left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 style="thin">
        <color rgb="FF4C4C4C"/>
      </top>
      <bottom/>
      <diagonal/>
    </border>
    <border>
      <left/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/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7F7F7F"/>
      </bottom>
      <diagonal/>
    </border>
    <border>
      <left style="thin">
        <color rgb="FF4C4C4C"/>
      </left>
      <right style="thin">
        <color rgb="FF4C4C4C"/>
      </right>
      <top style="medium">
        <color rgb="FF7F7F7F"/>
      </top>
      <bottom/>
      <diagonal/>
    </border>
    <border>
      <left style="thin">
        <color rgb="FF4C4C4C"/>
      </left>
      <right style="thin">
        <color rgb="FF4C4C4C"/>
      </right>
      <top style="medium">
        <color rgb="FF7F7F7F"/>
      </top>
      <bottom style="thin">
        <color rgb="FF4C4C4C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4C4C4C"/>
      </left>
      <right/>
      <top/>
      <bottom style="medium">
        <color rgb="FF7F7F7F"/>
      </bottom>
      <diagonal/>
    </border>
    <border>
      <left/>
      <right style="thin">
        <color rgb="FF4C4C4C"/>
      </right>
      <top/>
      <bottom style="medium">
        <color rgb="FF7F7F7F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 style="thin">
        <color rgb="FF7F7F7F"/>
      </right>
      <top/>
      <bottom style="double">
        <color rgb="FF7F7F7F"/>
      </bottom>
      <diagonal/>
    </border>
    <border>
      <left style="medium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 style="medium">
        <color rgb="FF7F7F7F"/>
      </right>
      <top/>
      <bottom style="double">
        <color rgb="FF7F7F7F"/>
      </bottom>
      <diagonal/>
    </border>
    <border>
      <left style="medium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7F7F7F"/>
      </right>
      <top/>
      <bottom style="thin">
        <color rgb="FF808080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/>
      <diagonal/>
    </border>
    <border>
      <left style="medium">
        <color rgb="FF7F7F7F"/>
      </left>
      <right style="thin">
        <color rgb="FF808080"/>
      </right>
      <top/>
      <bottom/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medium">
        <color rgb="FF7F7F7F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medium">
        <color rgb="FF7F7F7F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thin">
        <color rgb="FF7F7F7F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thin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/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thin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thin">
        <color rgb="FF7F7F7F"/>
      </right>
      <top/>
      <bottom/>
      <diagonal/>
    </border>
    <border>
      <left style="medium">
        <color rgb="FF7F7F7F"/>
      </left>
      <right style="thin">
        <color rgb="FF7F7F7F"/>
      </right>
      <top/>
      <bottom style="medium">
        <color rgb="FF7F7F7F"/>
      </bottom>
      <diagonal/>
    </border>
    <border>
      <left style="thin">
        <color rgb="FF7F7F7F"/>
      </left>
      <right/>
      <top/>
      <bottom style="medium">
        <color rgb="FF7F7F7F"/>
      </bottom>
      <diagonal/>
    </border>
    <border>
      <left style="thin">
        <color rgb="FF7F7F7F"/>
      </left>
      <right/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theme="1"/>
      </left>
      <right/>
      <top style="medium">
        <color theme="1"/>
      </top>
      <bottom style="thin">
        <color rgb="FF4C4C4C"/>
      </bottom>
      <diagonal/>
    </border>
    <border>
      <left/>
      <right/>
      <top style="medium">
        <color theme="1"/>
      </top>
      <bottom style="thin">
        <color rgb="FF4C4C4C"/>
      </bottom>
      <diagonal/>
    </border>
    <border>
      <left/>
      <right style="thin">
        <color rgb="FF4C4C4C"/>
      </right>
      <top style="medium">
        <color theme="1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theme="1"/>
      </top>
      <bottom/>
      <diagonal/>
    </border>
    <border>
      <left style="thin">
        <color rgb="FF4C4C4C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 style="medium">
        <color theme="1"/>
      </right>
      <top/>
      <bottom/>
      <diagonal/>
    </border>
    <border>
      <left style="medium">
        <color theme="1"/>
      </left>
      <right style="thin">
        <color rgb="FF4C4C4C"/>
      </right>
      <top style="medium">
        <color rgb="FF7F7F7F"/>
      </top>
      <bottom/>
      <diagonal/>
    </border>
    <border>
      <left style="thin">
        <color rgb="FF4C4C4C"/>
      </left>
      <right style="medium">
        <color theme="1"/>
      </right>
      <top style="medium">
        <color rgb="FF7F7F7F"/>
      </top>
      <bottom style="thin">
        <color rgb="FF4C4C4C"/>
      </bottom>
      <diagonal/>
    </border>
    <border>
      <left style="medium">
        <color theme="1"/>
      </left>
      <right style="thin">
        <color rgb="FF4C4C4C"/>
      </right>
      <top/>
      <bottom/>
      <diagonal/>
    </border>
    <border>
      <left style="thin">
        <color rgb="FF4C4C4C"/>
      </left>
      <right style="medium">
        <color theme="1"/>
      </right>
      <top style="thin">
        <color rgb="FF4C4C4C"/>
      </top>
      <bottom style="thin">
        <color rgb="FF4C4C4C"/>
      </bottom>
      <diagonal/>
    </border>
    <border>
      <left style="thin">
        <color rgb="FF808080"/>
      </left>
      <right style="medium">
        <color theme="1"/>
      </right>
      <top style="thin">
        <color rgb="FF808080"/>
      </top>
      <bottom style="thin">
        <color rgb="FF808080"/>
      </bottom>
      <diagonal/>
    </border>
    <border>
      <left style="medium">
        <color theme="1"/>
      </left>
      <right style="thin">
        <color rgb="FF4C4C4C"/>
      </right>
      <top/>
      <bottom style="medium">
        <color rgb="FF7F7F7F"/>
      </bottom>
      <diagonal/>
    </border>
    <border>
      <left style="thin">
        <color rgb="FF4C4C4C"/>
      </left>
      <right style="medium">
        <color theme="1"/>
      </right>
      <top style="thin">
        <color rgb="FF4C4C4C"/>
      </top>
      <bottom style="medium">
        <color rgb="FF7F7F7F"/>
      </bottom>
      <diagonal/>
    </border>
    <border>
      <left style="medium">
        <color theme="1"/>
      </left>
      <right/>
      <top/>
      <bottom/>
      <diagonal/>
    </border>
    <border>
      <left style="thin">
        <color rgb="FF4C4C4C"/>
      </left>
      <right style="medium">
        <color theme="1"/>
      </right>
      <top/>
      <bottom style="thin">
        <color rgb="FF4C4C4C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rgb="FF4C4C4C"/>
      </right>
      <top/>
      <bottom style="medium">
        <color theme="1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theme="1"/>
      </bottom>
      <diagonal/>
    </border>
    <border>
      <left style="thin">
        <color rgb="FF4C4C4C"/>
      </left>
      <right style="thin">
        <color rgb="FF4C4C4C"/>
      </right>
      <top/>
      <bottom style="medium">
        <color theme="1"/>
      </bottom>
      <diagonal/>
    </border>
    <border>
      <left style="thin">
        <color rgb="FF4C4C4C"/>
      </left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7F7F7F"/>
      </left>
      <right style="thin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double">
        <color rgb="FF7F7F7F"/>
      </top>
      <bottom style="thin">
        <color rgb="FF808080"/>
      </bottom>
      <diagonal/>
    </border>
    <border>
      <left style="thin">
        <color rgb="FF7F7F7F"/>
      </left>
      <right style="medium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/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double">
        <color rgb="FF7F7F7F"/>
      </top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justify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justify" vertical="center" wrapText="1"/>
    </xf>
    <xf numFmtId="176" fontId="3" fillId="0" borderId="23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right" vertical="center" wrapTex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right" vertical="center" wrapText="1"/>
    </xf>
    <xf numFmtId="0" fontId="3" fillId="0" borderId="53" xfId="0" applyFont="1" applyBorder="1" applyAlignment="1">
      <alignment horizontal="justify" vertical="center" shrinkToFit="1"/>
    </xf>
    <xf numFmtId="0" fontId="3" fillId="0" borderId="54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justify" vertical="center" shrinkToFit="1"/>
    </xf>
    <xf numFmtId="0" fontId="3" fillId="0" borderId="30" xfId="0" applyFont="1" applyBorder="1" applyAlignment="1">
      <alignment horizontal="justify" vertical="center" wrapText="1"/>
    </xf>
    <xf numFmtId="0" fontId="3" fillId="0" borderId="54" xfId="0" applyFont="1" applyBorder="1" applyAlignment="1">
      <alignment horizontal="justify" vertical="center" wrapText="1"/>
    </xf>
    <xf numFmtId="0" fontId="3" fillId="0" borderId="57" xfId="0" applyFont="1" applyBorder="1" applyAlignment="1">
      <alignment horizontal="center" vertical="center" shrinkToFit="1"/>
    </xf>
    <xf numFmtId="0" fontId="0" fillId="0" borderId="57" xfId="0" applyBorder="1" applyAlignment="1">
      <alignment vertical="center" shrinkToFit="1"/>
    </xf>
    <xf numFmtId="0" fontId="3" fillId="0" borderId="59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justify" vertical="center" shrinkToFit="1"/>
    </xf>
    <xf numFmtId="0" fontId="3" fillId="0" borderId="61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65" xfId="0" applyFont="1" applyFill="1" applyBorder="1" applyAlignment="1">
      <alignment horizontal="center" vertical="center" wrapText="1"/>
    </xf>
    <xf numFmtId="3" fontId="5" fillId="3" borderId="65" xfId="0" applyNumberFormat="1" applyFont="1" applyFill="1" applyBorder="1" applyAlignment="1">
      <alignment horizontal="right" vertical="center" wrapText="1"/>
    </xf>
    <xf numFmtId="0" fontId="5" fillId="3" borderId="65" xfId="0" applyFont="1" applyFill="1" applyBorder="1" applyAlignment="1">
      <alignment horizontal="right" vertical="center" wrapText="1"/>
    </xf>
    <xf numFmtId="3" fontId="5" fillId="3" borderId="66" xfId="0" applyNumberFormat="1" applyFont="1" applyFill="1" applyBorder="1" applyAlignment="1">
      <alignment horizontal="right" vertical="center" wrapText="1"/>
    </xf>
    <xf numFmtId="3" fontId="5" fillId="3" borderId="48" xfId="0" applyNumberFormat="1" applyFont="1" applyFill="1" applyBorder="1" applyAlignment="1">
      <alignment horizontal="right" vertical="center" wrapText="1"/>
    </xf>
    <xf numFmtId="0" fontId="5" fillId="3" borderId="35" xfId="0" applyFont="1" applyFill="1" applyBorder="1" applyAlignment="1">
      <alignment horizontal="center" vertical="center" wrapText="1"/>
    </xf>
    <xf numFmtId="176" fontId="5" fillId="3" borderId="35" xfId="0" applyNumberFormat="1" applyFont="1" applyFill="1" applyBorder="1" applyAlignment="1">
      <alignment horizontal="right" vertical="center" wrapText="1"/>
    </xf>
    <xf numFmtId="0" fontId="5" fillId="3" borderId="35" xfId="0" applyFont="1" applyFill="1" applyBorder="1" applyAlignment="1">
      <alignment horizontal="right" vertical="center" wrapText="1"/>
    </xf>
    <xf numFmtId="176" fontId="5" fillId="3" borderId="52" xfId="0" applyNumberFormat="1" applyFont="1" applyFill="1" applyBorder="1" applyAlignment="1">
      <alignment horizontal="right" vertical="center" wrapText="1"/>
    </xf>
    <xf numFmtId="0" fontId="5" fillId="2" borderId="47" xfId="0" applyFont="1" applyFill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176" fontId="3" fillId="0" borderId="48" xfId="0" applyNumberFormat="1" applyFont="1" applyBorder="1" applyAlignment="1">
      <alignment horizontal="right" vertical="center" wrapText="1"/>
    </xf>
    <xf numFmtId="3" fontId="5" fillId="0" borderId="48" xfId="0" applyNumberFormat="1" applyFont="1" applyBorder="1" applyAlignment="1">
      <alignment horizontal="right" vertical="center" wrapText="1"/>
    </xf>
    <xf numFmtId="176" fontId="5" fillId="0" borderId="48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176" fontId="5" fillId="0" borderId="5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8" fillId="3" borderId="65" xfId="0" applyFont="1" applyFill="1" applyBorder="1" applyAlignment="1">
      <alignment horizontal="right" vertical="center" wrapText="1"/>
    </xf>
    <xf numFmtId="0" fontId="8" fillId="3" borderId="35" xfId="0" applyFont="1" applyFill="1" applyBorder="1" applyAlignment="1">
      <alignment horizontal="right" vertical="center" wrapText="1"/>
    </xf>
    <xf numFmtId="0" fontId="3" fillId="3" borderId="6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0" fontId="3" fillId="0" borderId="65" xfId="0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3" fontId="5" fillId="4" borderId="66" xfId="0" applyNumberFormat="1" applyFont="1" applyFill="1" applyBorder="1" applyAlignment="1">
      <alignment horizontal="right" vertical="center" wrapText="1"/>
    </xf>
    <xf numFmtId="3" fontId="5" fillId="4" borderId="48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5" fillId="4" borderId="52" xfId="0" applyNumberFormat="1" applyFont="1" applyFill="1" applyBorder="1" applyAlignment="1">
      <alignment horizontal="right" vertical="center" wrapText="1"/>
    </xf>
    <xf numFmtId="0" fontId="5" fillId="4" borderId="65" xfId="0" applyFont="1" applyFill="1" applyBorder="1" applyAlignment="1">
      <alignment horizontal="center" vertical="center" wrapText="1"/>
    </xf>
    <xf numFmtId="3" fontId="5" fillId="4" borderId="65" xfId="0" applyNumberFormat="1" applyFont="1" applyFill="1" applyBorder="1" applyAlignment="1">
      <alignment horizontal="right" vertical="center" wrapText="1"/>
    </xf>
    <xf numFmtId="0" fontId="5" fillId="4" borderId="35" xfId="0" applyFont="1" applyFill="1" applyBorder="1" applyAlignment="1">
      <alignment horizontal="center" vertical="center" wrapText="1"/>
    </xf>
    <xf numFmtId="176" fontId="5" fillId="4" borderId="35" xfId="0" applyNumberFormat="1" applyFont="1" applyFill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176" fontId="5" fillId="0" borderId="50" xfId="0" applyNumberFormat="1" applyFont="1" applyBorder="1" applyAlignment="1">
      <alignment horizontal="right" vertical="center" wrapText="1"/>
    </xf>
    <xf numFmtId="176" fontId="3" fillId="0" borderId="50" xfId="0" applyNumberFormat="1" applyFont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3" fontId="3" fillId="0" borderId="85" xfId="0" applyNumberFormat="1" applyFont="1" applyBorder="1" applyAlignment="1">
      <alignment horizontal="right" vertical="center" wrapText="1"/>
    </xf>
    <xf numFmtId="0" fontId="3" fillId="0" borderId="86" xfId="0" applyFont="1" applyBorder="1" applyAlignment="1">
      <alignment horizontal="center" vertical="center" wrapText="1"/>
    </xf>
    <xf numFmtId="3" fontId="3" fillId="0" borderId="87" xfId="0" applyNumberFormat="1" applyFont="1" applyBorder="1" applyAlignment="1">
      <alignment horizontal="right" vertical="center" wrapText="1"/>
    </xf>
    <xf numFmtId="0" fontId="4" fillId="0" borderId="86" xfId="0" applyFont="1" applyBorder="1" applyAlignment="1">
      <alignment vertical="center" wrapText="1"/>
    </xf>
    <xf numFmtId="176" fontId="3" fillId="0" borderId="88" xfId="0" applyNumberFormat="1" applyFont="1" applyBorder="1" applyAlignment="1">
      <alignment horizontal="right" vertical="center" wrapText="1"/>
    </xf>
    <xf numFmtId="3" fontId="5" fillId="0" borderId="87" xfId="0" applyNumberFormat="1" applyFont="1" applyBorder="1" applyAlignment="1">
      <alignment horizontal="right" vertical="center" wrapText="1"/>
    </xf>
    <xf numFmtId="0" fontId="4" fillId="0" borderId="89" xfId="0" applyFont="1" applyBorder="1" applyAlignment="1">
      <alignment vertical="center" wrapText="1"/>
    </xf>
    <xf numFmtId="176" fontId="5" fillId="0" borderId="90" xfId="0" applyNumberFormat="1" applyFont="1" applyBorder="1" applyAlignment="1">
      <alignment horizontal="right" vertical="center" wrapText="1"/>
    </xf>
    <xf numFmtId="176" fontId="5" fillId="0" borderId="23" xfId="0" applyNumberFormat="1" applyFont="1" applyBorder="1" applyAlignment="1">
      <alignment horizontal="right" vertical="center" wrapText="1"/>
    </xf>
    <xf numFmtId="0" fontId="3" fillId="0" borderId="100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right" vertical="center" wrapText="1"/>
    </xf>
    <xf numFmtId="176" fontId="5" fillId="0" borderId="104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0" borderId="29" xfId="0" applyNumberFormat="1" applyFont="1" applyBorder="1" applyAlignment="1">
      <alignment horizontal="right" vertical="center" wrapText="1"/>
    </xf>
    <xf numFmtId="177" fontId="3" fillId="0" borderId="8" xfId="0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3" fontId="4" fillId="0" borderId="85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3" fontId="4" fillId="0" borderId="87" xfId="0" applyNumberFormat="1" applyFont="1" applyBorder="1" applyAlignment="1">
      <alignment horizontal="right" vertical="center" wrapText="1"/>
    </xf>
    <xf numFmtId="176" fontId="4" fillId="0" borderId="24" xfId="0" applyNumberFormat="1" applyFont="1" applyBorder="1" applyAlignment="1">
      <alignment horizontal="right" vertical="center" wrapText="1"/>
    </xf>
    <xf numFmtId="176" fontId="4" fillId="0" borderId="8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87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horizontal="right" vertical="center" wrapText="1"/>
    </xf>
    <xf numFmtId="176" fontId="14" fillId="0" borderId="90" xfId="0" applyNumberFormat="1" applyFont="1" applyBorder="1" applyAlignment="1">
      <alignment horizontal="right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 wrapText="1"/>
    </xf>
    <xf numFmtId="3" fontId="5" fillId="6" borderId="3" xfId="0" applyNumberFormat="1" applyFont="1" applyFill="1" applyBorder="1" applyAlignment="1">
      <alignment horizontal="right" vertical="center" wrapText="1"/>
    </xf>
    <xf numFmtId="3" fontId="5" fillId="6" borderId="35" xfId="0" applyNumberFormat="1" applyFont="1" applyFill="1" applyBorder="1" applyAlignment="1">
      <alignment horizontal="right" vertical="center" wrapText="1"/>
    </xf>
    <xf numFmtId="3" fontId="5" fillId="6" borderId="23" xfId="0" applyNumberFormat="1" applyFont="1" applyFill="1" applyBorder="1" applyAlignment="1">
      <alignment horizontal="right" vertical="center" wrapText="1"/>
    </xf>
    <xf numFmtId="3" fontId="5" fillId="6" borderId="24" xfId="0" applyNumberFormat="1" applyFont="1" applyFill="1" applyBorder="1" applyAlignment="1">
      <alignment horizontal="right" vertical="center" wrapText="1"/>
    </xf>
    <xf numFmtId="3" fontId="3" fillId="6" borderId="24" xfId="0" applyNumberFormat="1" applyFont="1" applyFill="1" applyBorder="1" applyAlignment="1">
      <alignment horizontal="right" vertical="center" wrapText="1"/>
    </xf>
    <xf numFmtId="3" fontId="12" fillId="6" borderId="24" xfId="0" applyNumberFormat="1" applyFont="1" applyFill="1" applyBorder="1" applyAlignment="1">
      <alignment horizontal="right" vertical="center" wrapText="1"/>
    </xf>
    <xf numFmtId="177" fontId="13" fillId="6" borderId="99" xfId="0" applyNumberFormat="1" applyFont="1" applyFill="1" applyBorder="1" applyAlignment="1">
      <alignment horizontal="right" vertical="center" wrapText="1"/>
    </xf>
    <xf numFmtId="3" fontId="5" fillId="6" borderId="27" xfId="0" applyNumberFormat="1" applyFont="1" applyFill="1" applyBorder="1" applyAlignment="1">
      <alignment horizontal="right" vertical="center" wrapText="1"/>
    </xf>
    <xf numFmtId="3" fontId="3" fillId="6" borderId="23" xfId="0" applyNumberFormat="1" applyFont="1" applyFill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3" fillId="6" borderId="34" xfId="0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right" vertical="center" wrapText="1"/>
    </xf>
    <xf numFmtId="3" fontId="14" fillId="4" borderId="92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right" vertical="center" wrapText="1"/>
    </xf>
    <xf numFmtId="3" fontId="5" fillId="4" borderId="92" xfId="0" applyNumberFormat="1" applyFont="1" applyFill="1" applyBorder="1" applyAlignment="1">
      <alignment horizontal="right" vertical="center" wrapText="1"/>
    </xf>
    <xf numFmtId="0" fontId="5" fillId="4" borderId="96" xfId="0" applyFont="1" applyFill="1" applyBorder="1" applyAlignment="1">
      <alignment horizontal="center" vertical="center" wrapText="1"/>
    </xf>
    <xf numFmtId="176" fontId="5" fillId="4" borderId="97" xfId="0" applyNumberFormat="1" applyFont="1" applyFill="1" applyBorder="1" applyAlignment="1">
      <alignment horizontal="right" vertical="center" wrapText="1"/>
    </xf>
    <xf numFmtId="176" fontId="5" fillId="4" borderId="98" xfId="0" applyNumberFormat="1" applyFont="1" applyFill="1" applyBorder="1" applyAlignment="1">
      <alignment horizontal="right" vertical="center" wrapText="1"/>
    </xf>
    <xf numFmtId="3" fontId="5" fillId="6" borderId="101" xfId="0" applyNumberFormat="1" applyFont="1" applyFill="1" applyBorder="1" applyAlignment="1">
      <alignment horizontal="right" vertical="center" wrapText="1"/>
    </xf>
    <xf numFmtId="176" fontId="5" fillId="0" borderId="102" xfId="0" applyNumberFormat="1" applyFont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176" fontId="5" fillId="0" borderId="27" xfId="0" applyNumberFormat="1" applyFont="1" applyBorder="1" applyAlignment="1">
      <alignment horizontal="right" vertical="center" wrapText="1"/>
    </xf>
    <xf numFmtId="176" fontId="3" fillId="0" borderId="34" xfId="0" applyNumberFormat="1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0" fontId="3" fillId="0" borderId="57" xfId="0" applyFont="1" applyBorder="1" applyAlignment="1">
      <alignment horizontal="left" vertical="center" shrinkToFit="1"/>
    </xf>
    <xf numFmtId="0" fontId="3" fillId="0" borderId="0" xfId="0" applyFont="1" applyAlignment="1">
      <alignment horizontal="justify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3" fontId="3" fillId="0" borderId="66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0" fontId="3" fillId="0" borderId="55" xfId="0" applyFont="1" applyBorder="1" applyAlignment="1">
      <alignment horizontal="justify" vertical="center" shrinkToFit="1"/>
    </xf>
    <xf numFmtId="0" fontId="3" fillId="0" borderId="56" xfId="0" applyFont="1" applyBorder="1" applyAlignment="1">
      <alignment horizontal="justify" vertical="center" shrinkToFit="1"/>
    </xf>
    <xf numFmtId="0" fontId="3" fillId="0" borderId="53" xfId="0" applyFont="1" applyBorder="1" applyAlignment="1">
      <alignment horizontal="justify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9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G97"/>
  <sheetViews>
    <sheetView tabSelected="1" zoomScaleNormal="100" workbookViewId="0">
      <selection activeCell="A3" sqref="A3:G3"/>
    </sheetView>
  </sheetViews>
  <sheetFormatPr defaultRowHeight="16.5" x14ac:dyDescent="0.3"/>
  <cols>
    <col min="1" max="1" width="34.5" bestFit="1" customWidth="1"/>
    <col min="2" max="2" width="12" customWidth="1"/>
    <col min="3" max="3" width="16.375" customWidth="1"/>
    <col min="4" max="5" width="15" bestFit="1" customWidth="1"/>
    <col min="6" max="6" width="17" style="133" bestFit="1" customWidth="1"/>
    <col min="7" max="7" width="9" bestFit="1" customWidth="1"/>
  </cols>
  <sheetData>
    <row r="1" spans="1:7" x14ac:dyDescent="0.3">
      <c r="A1" s="193" t="s">
        <v>63</v>
      </c>
      <c r="B1" s="193"/>
      <c r="C1" s="193"/>
      <c r="D1" s="193"/>
      <c r="E1" s="193"/>
      <c r="F1" s="193"/>
      <c r="G1" s="193"/>
    </row>
    <row r="2" spans="1:7" x14ac:dyDescent="0.3">
      <c r="A2" s="193"/>
      <c r="B2" s="193"/>
      <c r="C2" s="193"/>
      <c r="D2" s="193"/>
      <c r="E2" s="193"/>
      <c r="F2" s="193"/>
      <c r="G2" s="193"/>
    </row>
    <row r="3" spans="1:7" ht="28.5" customHeight="1" x14ac:dyDescent="0.3">
      <c r="A3" s="194" t="s">
        <v>104</v>
      </c>
      <c r="B3" s="194"/>
      <c r="C3" s="194"/>
      <c r="D3" s="194"/>
      <c r="E3" s="194"/>
      <c r="F3" s="194"/>
      <c r="G3" s="194"/>
    </row>
    <row r="4" spans="1:7" ht="17.25" customHeight="1" thickBot="1" x14ac:dyDescent="0.35">
      <c r="A4" s="195"/>
      <c r="B4" s="195"/>
      <c r="C4" s="195"/>
      <c r="D4" s="195"/>
      <c r="E4" s="195"/>
      <c r="F4" s="195"/>
      <c r="G4" s="195"/>
    </row>
    <row r="5" spans="1:7" ht="18" customHeight="1" x14ac:dyDescent="0.3">
      <c r="A5" s="201" t="s">
        <v>0</v>
      </c>
      <c r="B5" s="202"/>
      <c r="C5" s="203"/>
      <c r="D5" s="34" t="s">
        <v>1</v>
      </c>
      <c r="E5" s="149" t="s">
        <v>3</v>
      </c>
      <c r="F5" s="204" t="s">
        <v>5</v>
      </c>
      <c r="G5" s="199" t="s">
        <v>64</v>
      </c>
    </row>
    <row r="6" spans="1:7" ht="18" customHeight="1" thickBot="1" x14ac:dyDescent="0.35">
      <c r="A6" s="35" t="s">
        <v>6</v>
      </c>
      <c r="B6" s="32" t="s">
        <v>7</v>
      </c>
      <c r="C6" s="32" t="s">
        <v>8</v>
      </c>
      <c r="D6" s="33" t="s">
        <v>2</v>
      </c>
      <c r="E6" s="150" t="s">
        <v>4</v>
      </c>
      <c r="F6" s="205"/>
      <c r="G6" s="200"/>
    </row>
    <row r="7" spans="1:7" ht="18" customHeight="1" thickTop="1" x14ac:dyDescent="0.3">
      <c r="A7" s="123"/>
      <c r="B7" s="208" t="s">
        <v>9</v>
      </c>
      <c r="C7" s="124" t="s">
        <v>9</v>
      </c>
      <c r="D7" s="173">
        <f>D8</f>
        <v>3494612000</v>
      </c>
      <c r="E7" s="173">
        <f>E8</f>
        <v>4521660000</v>
      </c>
      <c r="F7" s="174">
        <f>E7-D7</f>
        <v>1027048000</v>
      </c>
      <c r="G7" s="125"/>
    </row>
    <row r="8" spans="1:7" ht="18" customHeight="1" x14ac:dyDescent="0.3">
      <c r="A8" s="36"/>
      <c r="B8" s="209"/>
      <c r="C8" s="1"/>
      <c r="D8" s="152">
        <f>D14+D37+D45+D49+D51+D54+D57+D59+D61+D63+D65+D67+D73+D69+D71+D75+D89+D87+D83+D85+D41</f>
        <v>3494612000</v>
      </c>
      <c r="E8" s="152">
        <f>E14+E37+E45+E49+E51+E54+E57+E59+E61+E63+E65+E67+E73+E69+E71+E75+E89+E87+E83+E85+E41+E77+E79+E81</f>
        <v>4521660000</v>
      </c>
      <c r="F8" s="152">
        <f>F14+F37+F45+F49+F51+F54+F57+F59+F61+F63+F65+F67+F73+F69+F71+F75+F89+F87+F83+F85+F41+F77+F79+F81</f>
        <v>1027048000</v>
      </c>
      <c r="G8" s="37"/>
    </row>
    <row r="9" spans="1:7" ht="18" customHeight="1" x14ac:dyDescent="0.3">
      <c r="A9" s="36"/>
      <c r="B9" s="210" t="s">
        <v>10</v>
      </c>
      <c r="C9" s="1" t="s">
        <v>10</v>
      </c>
      <c r="D9" s="151">
        <v>7000000</v>
      </c>
      <c r="E9" s="151">
        <v>7000000</v>
      </c>
      <c r="F9" s="19">
        <f>E9-D9</f>
        <v>0</v>
      </c>
      <c r="G9" s="37"/>
    </row>
    <row r="10" spans="1:7" ht="18" customHeight="1" x14ac:dyDescent="0.3">
      <c r="A10" s="36"/>
      <c r="B10" s="209"/>
      <c r="C10" s="1"/>
      <c r="D10" s="152">
        <v>7000000</v>
      </c>
      <c r="E10" s="152">
        <v>7000000</v>
      </c>
      <c r="F10" s="18">
        <f>E10-D10</f>
        <v>0</v>
      </c>
      <c r="G10" s="37"/>
    </row>
    <row r="11" spans="1:7" ht="18" customHeight="1" x14ac:dyDescent="0.3">
      <c r="A11" s="38"/>
      <c r="B11" s="210" t="s">
        <v>67</v>
      </c>
      <c r="C11" s="77" t="s">
        <v>67</v>
      </c>
      <c r="D11" s="153">
        <v>0</v>
      </c>
      <c r="E11" s="153">
        <v>0</v>
      </c>
      <c r="F11" s="18">
        <f>E11-D11</f>
        <v>0</v>
      </c>
      <c r="G11" s="39"/>
    </row>
    <row r="12" spans="1:7" ht="18" customHeight="1" x14ac:dyDescent="0.3">
      <c r="A12" s="38"/>
      <c r="B12" s="209"/>
      <c r="C12" s="77"/>
      <c r="D12" s="153">
        <v>0</v>
      </c>
      <c r="E12" s="153">
        <v>0</v>
      </c>
      <c r="F12" s="19">
        <f>E12-D12</f>
        <v>0</v>
      </c>
      <c r="G12" s="39"/>
    </row>
    <row r="13" spans="1:7" ht="18" customHeight="1" thickBot="1" x14ac:dyDescent="0.35">
      <c r="A13" s="40" t="s">
        <v>11</v>
      </c>
      <c r="B13" s="31"/>
      <c r="C13" s="31"/>
      <c r="D13" s="154">
        <f>D8+D10+D12</f>
        <v>3501612000</v>
      </c>
      <c r="E13" s="154">
        <f>E8+E10+E12</f>
        <v>4528660000</v>
      </c>
      <c r="F13" s="126">
        <f>F8+F10+F12</f>
        <v>1027048000</v>
      </c>
      <c r="G13" s="41"/>
    </row>
    <row r="14" spans="1:7" ht="18" customHeight="1" x14ac:dyDescent="0.3">
      <c r="A14" s="42" t="s">
        <v>65</v>
      </c>
      <c r="B14" s="17"/>
      <c r="C14" s="17"/>
      <c r="D14" s="155">
        <f>D15+D21+D24+D31</f>
        <v>718824000</v>
      </c>
      <c r="E14" s="155">
        <f>E15+E21+E24+E31</f>
        <v>1210884000</v>
      </c>
      <c r="F14" s="122">
        <f>F15+F21+F24+F31</f>
        <v>492060000</v>
      </c>
      <c r="G14" s="43"/>
    </row>
    <row r="15" spans="1:7" ht="18" customHeight="1" x14ac:dyDescent="0.3">
      <c r="A15" s="196"/>
      <c r="B15" s="12" t="s">
        <v>12</v>
      </c>
      <c r="C15" s="12"/>
      <c r="D15" s="156">
        <f>SUM(D16:D20)</f>
        <v>531359000</v>
      </c>
      <c r="E15" s="156">
        <f>SUM(E16:E20)</f>
        <v>712568000</v>
      </c>
      <c r="F15" s="19">
        <f>SUM(F16:F20)</f>
        <v>181209000</v>
      </c>
      <c r="G15" s="44"/>
    </row>
    <row r="16" spans="1:7" ht="18" customHeight="1" x14ac:dyDescent="0.3">
      <c r="A16" s="197"/>
      <c r="B16" s="190"/>
      <c r="C16" s="14" t="s">
        <v>98</v>
      </c>
      <c r="D16" s="157">
        <v>368725000</v>
      </c>
      <c r="E16" s="157">
        <v>496879000</v>
      </c>
      <c r="F16" s="18">
        <f>E16-D16</f>
        <v>128154000</v>
      </c>
      <c r="G16" s="44"/>
    </row>
    <row r="17" spans="1:7" ht="18" customHeight="1" x14ac:dyDescent="0.3">
      <c r="A17" s="197"/>
      <c r="B17" s="191"/>
      <c r="C17" s="14" t="s">
        <v>92</v>
      </c>
      <c r="D17" s="157">
        <v>38884000</v>
      </c>
      <c r="E17" s="157">
        <v>55062000</v>
      </c>
      <c r="F17" s="18">
        <f>E17-D17</f>
        <v>16178000</v>
      </c>
      <c r="G17" s="44"/>
    </row>
    <row r="18" spans="1:7" ht="18" customHeight="1" x14ac:dyDescent="0.3">
      <c r="A18" s="197"/>
      <c r="B18" s="191"/>
      <c r="C18" s="14" t="s">
        <v>93</v>
      </c>
      <c r="D18" s="157">
        <v>31115000</v>
      </c>
      <c r="E18" s="157">
        <v>45662000</v>
      </c>
      <c r="F18" s="18">
        <f>E18-D18</f>
        <v>14547000</v>
      </c>
      <c r="G18" s="44"/>
    </row>
    <row r="19" spans="1:7" ht="18" customHeight="1" x14ac:dyDescent="0.3">
      <c r="A19" s="197"/>
      <c r="B19" s="191"/>
      <c r="C19" s="14" t="s">
        <v>94</v>
      </c>
      <c r="D19" s="157">
        <v>51785000</v>
      </c>
      <c r="E19" s="157">
        <v>65999000</v>
      </c>
      <c r="F19" s="18">
        <f>E19-D19</f>
        <v>14214000</v>
      </c>
      <c r="G19" s="44"/>
    </row>
    <row r="20" spans="1:7" ht="18" customHeight="1" x14ac:dyDescent="0.3">
      <c r="A20" s="197"/>
      <c r="B20" s="192"/>
      <c r="C20" s="14" t="s">
        <v>15</v>
      </c>
      <c r="D20" s="157">
        <v>40850000</v>
      </c>
      <c r="E20" s="157">
        <v>48966000</v>
      </c>
      <c r="F20" s="18">
        <f>E20-D20</f>
        <v>8116000</v>
      </c>
      <c r="G20" s="44"/>
    </row>
    <row r="21" spans="1:7" ht="18" customHeight="1" x14ac:dyDescent="0.3">
      <c r="A21" s="197"/>
      <c r="B21" s="12" t="s">
        <v>16</v>
      </c>
      <c r="C21" s="14"/>
      <c r="D21" s="158">
        <f>SUM(D22:D23)</f>
        <v>5000000</v>
      </c>
      <c r="E21" s="158">
        <f>SUM(E22:E23)</f>
        <v>4650000</v>
      </c>
      <c r="F21" s="122">
        <f>SUM(F22:F23)</f>
        <v>-350000</v>
      </c>
      <c r="G21" s="44"/>
    </row>
    <row r="22" spans="1:7" ht="18" customHeight="1" x14ac:dyDescent="0.3">
      <c r="A22" s="197"/>
      <c r="B22" s="206"/>
      <c r="C22" s="14" t="s">
        <v>17</v>
      </c>
      <c r="D22" s="159">
        <v>800000</v>
      </c>
      <c r="E22" s="159">
        <v>1000000</v>
      </c>
      <c r="F22" s="18">
        <f>E22-D22</f>
        <v>200000</v>
      </c>
      <c r="G22" s="44"/>
    </row>
    <row r="23" spans="1:7" ht="18" customHeight="1" x14ac:dyDescent="0.3">
      <c r="A23" s="197"/>
      <c r="B23" s="207"/>
      <c r="C23" s="14" t="s">
        <v>18</v>
      </c>
      <c r="D23" s="159">
        <v>4200000</v>
      </c>
      <c r="E23" s="159">
        <v>3650000</v>
      </c>
      <c r="F23" s="18">
        <f>E23-D23</f>
        <v>-550000</v>
      </c>
      <c r="G23" s="44"/>
    </row>
    <row r="24" spans="1:7" ht="18" customHeight="1" x14ac:dyDescent="0.3">
      <c r="A24" s="197"/>
      <c r="B24" s="12" t="s">
        <v>19</v>
      </c>
      <c r="C24" s="14"/>
      <c r="D24" s="156">
        <f>SUM(D25:D30)</f>
        <v>63189000</v>
      </c>
      <c r="E24" s="156">
        <f>SUM(E25:E30)</f>
        <v>83177000</v>
      </c>
      <c r="F24" s="122">
        <f>SUM(F25:F30)</f>
        <v>19988000</v>
      </c>
      <c r="G24" s="44"/>
    </row>
    <row r="25" spans="1:7" ht="18" customHeight="1" x14ac:dyDescent="0.3">
      <c r="A25" s="197"/>
      <c r="B25" s="190"/>
      <c r="C25" s="14" t="s">
        <v>20</v>
      </c>
      <c r="D25" s="157">
        <v>3000000</v>
      </c>
      <c r="E25" s="157">
        <v>7650000</v>
      </c>
      <c r="F25" s="18">
        <f t="shared" ref="F25:F30" si="0">E25-D25</f>
        <v>4650000</v>
      </c>
      <c r="G25" s="44"/>
    </row>
    <row r="26" spans="1:7" ht="18" customHeight="1" x14ac:dyDescent="0.3">
      <c r="A26" s="197"/>
      <c r="B26" s="191"/>
      <c r="C26" s="14" t="s">
        <v>58</v>
      </c>
      <c r="D26" s="157">
        <v>20595000</v>
      </c>
      <c r="E26" s="157">
        <v>32964000</v>
      </c>
      <c r="F26" s="18">
        <f t="shared" si="0"/>
        <v>12369000</v>
      </c>
      <c r="G26" s="44"/>
    </row>
    <row r="27" spans="1:7" ht="18" customHeight="1" x14ac:dyDescent="0.3">
      <c r="A27" s="197"/>
      <c r="B27" s="191"/>
      <c r="C27" s="14" t="s">
        <v>21</v>
      </c>
      <c r="D27" s="157">
        <v>2000000</v>
      </c>
      <c r="E27" s="157">
        <v>4000000</v>
      </c>
      <c r="F27" s="18">
        <f t="shared" si="0"/>
        <v>2000000</v>
      </c>
      <c r="G27" s="44"/>
    </row>
    <row r="28" spans="1:7" ht="18" customHeight="1" x14ac:dyDescent="0.3">
      <c r="A28" s="197"/>
      <c r="B28" s="191"/>
      <c r="C28" s="14" t="s">
        <v>95</v>
      </c>
      <c r="D28" s="157">
        <v>15800000</v>
      </c>
      <c r="E28" s="157">
        <v>18000000</v>
      </c>
      <c r="F28" s="18">
        <f t="shared" si="0"/>
        <v>2200000</v>
      </c>
      <c r="G28" s="44"/>
    </row>
    <row r="29" spans="1:7" ht="18" customHeight="1" x14ac:dyDescent="0.3">
      <c r="A29" s="197"/>
      <c r="B29" s="191"/>
      <c r="C29" s="14" t="s">
        <v>23</v>
      </c>
      <c r="D29" s="157">
        <v>20794000</v>
      </c>
      <c r="E29" s="157">
        <v>18613000</v>
      </c>
      <c r="F29" s="18">
        <f t="shared" si="0"/>
        <v>-2181000</v>
      </c>
      <c r="G29" s="44"/>
    </row>
    <row r="30" spans="1:7" ht="18" customHeight="1" x14ac:dyDescent="0.3">
      <c r="A30" s="197"/>
      <c r="B30" s="192"/>
      <c r="C30" s="14" t="s">
        <v>24</v>
      </c>
      <c r="D30" s="157">
        <v>1000000</v>
      </c>
      <c r="E30" s="157">
        <v>1950000</v>
      </c>
      <c r="F30" s="18">
        <f t="shared" si="0"/>
        <v>950000</v>
      </c>
      <c r="G30" s="44"/>
    </row>
    <row r="31" spans="1:7" ht="18" customHeight="1" x14ac:dyDescent="0.3">
      <c r="A31" s="197"/>
      <c r="B31" s="12" t="s">
        <v>25</v>
      </c>
      <c r="C31" s="14"/>
      <c r="D31" s="156">
        <f>SUM(D32:D36)</f>
        <v>119276000</v>
      </c>
      <c r="E31" s="156">
        <f>SUM(E32:E36)</f>
        <v>410489000</v>
      </c>
      <c r="F31" s="122">
        <f>SUM(F32:F36)</f>
        <v>291213000</v>
      </c>
      <c r="G31" s="44"/>
    </row>
    <row r="32" spans="1:7" ht="18" customHeight="1" x14ac:dyDescent="0.3">
      <c r="A32" s="197"/>
      <c r="B32" s="190"/>
      <c r="C32" s="14" t="s">
        <v>26</v>
      </c>
      <c r="D32" s="157">
        <v>64576000</v>
      </c>
      <c r="E32" s="157">
        <v>54380000</v>
      </c>
      <c r="F32" s="18">
        <f>E32-D32</f>
        <v>-10196000</v>
      </c>
      <c r="G32" s="44"/>
    </row>
    <row r="33" spans="1:7" ht="18" customHeight="1" x14ac:dyDescent="0.3">
      <c r="A33" s="197"/>
      <c r="B33" s="191"/>
      <c r="C33" s="14" t="s">
        <v>106</v>
      </c>
      <c r="D33" s="157">
        <v>0</v>
      </c>
      <c r="E33" s="157">
        <v>59488000</v>
      </c>
      <c r="F33" s="18">
        <f t="shared" ref="F33:F34" si="1">E33-D33</f>
        <v>59488000</v>
      </c>
      <c r="G33" s="44"/>
    </row>
    <row r="34" spans="1:7" ht="18" customHeight="1" x14ac:dyDescent="0.3">
      <c r="A34" s="197"/>
      <c r="B34" s="191"/>
      <c r="C34" s="14" t="s">
        <v>27</v>
      </c>
      <c r="D34" s="157">
        <v>5160000</v>
      </c>
      <c r="E34" s="157">
        <v>250221000</v>
      </c>
      <c r="F34" s="18">
        <f t="shared" si="1"/>
        <v>245061000</v>
      </c>
      <c r="G34" s="44"/>
    </row>
    <row r="35" spans="1:7" ht="18" customHeight="1" x14ac:dyDescent="0.3">
      <c r="A35" s="197"/>
      <c r="B35" s="191"/>
      <c r="C35" s="14" t="s">
        <v>28</v>
      </c>
      <c r="D35" s="157">
        <v>44540000</v>
      </c>
      <c r="E35" s="157">
        <v>26800000</v>
      </c>
      <c r="F35" s="18">
        <f>E35-D35</f>
        <v>-17740000</v>
      </c>
      <c r="G35" s="44"/>
    </row>
    <row r="36" spans="1:7" ht="18" customHeight="1" x14ac:dyDescent="0.3">
      <c r="A36" s="198"/>
      <c r="B36" s="192"/>
      <c r="C36" s="14" t="s">
        <v>105</v>
      </c>
      <c r="D36" s="157">
        <v>5000000</v>
      </c>
      <c r="E36" s="157">
        <v>19600000</v>
      </c>
      <c r="F36" s="18">
        <f>E36-D36</f>
        <v>14600000</v>
      </c>
      <c r="G36" s="44"/>
    </row>
    <row r="37" spans="1:7" ht="18" customHeight="1" x14ac:dyDescent="0.3">
      <c r="A37" s="45" t="s">
        <v>66</v>
      </c>
      <c r="B37" s="12"/>
      <c r="C37" s="12"/>
      <c r="D37" s="156">
        <f>SUM(D38:D40)</f>
        <v>239395000</v>
      </c>
      <c r="E37" s="156">
        <f>SUM(E38:E40)</f>
        <v>220297000</v>
      </c>
      <c r="F37" s="19">
        <f>SUM(F38:F40)</f>
        <v>-19098000</v>
      </c>
      <c r="G37" s="44"/>
    </row>
    <row r="38" spans="1:7" ht="18" customHeight="1" x14ac:dyDescent="0.3">
      <c r="A38" s="187"/>
      <c r="B38" s="14" t="s">
        <v>12</v>
      </c>
      <c r="C38" s="14" t="s">
        <v>60</v>
      </c>
      <c r="D38" s="157">
        <v>208479000</v>
      </c>
      <c r="E38" s="157">
        <v>189492000</v>
      </c>
      <c r="F38" s="18">
        <f>E38-D38</f>
        <v>-18987000</v>
      </c>
      <c r="G38" s="46"/>
    </row>
    <row r="39" spans="1:7" ht="18" customHeight="1" x14ac:dyDescent="0.3">
      <c r="A39" s="188"/>
      <c r="B39" s="12" t="s">
        <v>19</v>
      </c>
      <c r="C39" s="12" t="s">
        <v>19</v>
      </c>
      <c r="D39" s="157">
        <v>27586000</v>
      </c>
      <c r="E39" s="157">
        <v>26905000</v>
      </c>
      <c r="F39" s="18">
        <f>E39-D39</f>
        <v>-681000</v>
      </c>
      <c r="G39" s="46"/>
    </row>
    <row r="40" spans="1:7" ht="18" customHeight="1" x14ac:dyDescent="0.3">
      <c r="A40" s="189"/>
      <c r="B40" s="12" t="s">
        <v>25</v>
      </c>
      <c r="C40" s="12" t="s">
        <v>25</v>
      </c>
      <c r="D40" s="157">
        <v>3330000</v>
      </c>
      <c r="E40" s="157">
        <v>3900000</v>
      </c>
      <c r="F40" s="18">
        <f>E40-D40</f>
        <v>570000</v>
      </c>
      <c r="G40" s="46"/>
    </row>
    <row r="41" spans="1:7" ht="18" customHeight="1" x14ac:dyDescent="0.3">
      <c r="A41" s="45" t="s">
        <v>107</v>
      </c>
      <c r="B41" s="12"/>
      <c r="C41" s="12"/>
      <c r="D41" s="156">
        <f>SUM(D42:D44)</f>
        <v>0</v>
      </c>
      <c r="E41" s="156">
        <f>SUM(E42:E44)</f>
        <v>40590000</v>
      </c>
      <c r="F41" s="19">
        <f>SUM(F42:F44)</f>
        <v>40590000</v>
      </c>
      <c r="G41" s="44"/>
    </row>
    <row r="42" spans="1:7" ht="18" customHeight="1" x14ac:dyDescent="0.3">
      <c r="A42" s="187"/>
      <c r="B42" s="12" t="s">
        <v>12</v>
      </c>
      <c r="C42" s="12" t="s">
        <v>12</v>
      </c>
      <c r="D42" s="157">
        <v>0</v>
      </c>
      <c r="E42" s="157">
        <v>26880000</v>
      </c>
      <c r="F42" s="18">
        <f>E42-D42</f>
        <v>26880000</v>
      </c>
      <c r="G42" s="44"/>
    </row>
    <row r="43" spans="1:7" ht="18" customHeight="1" x14ac:dyDescent="0.3">
      <c r="A43" s="188"/>
      <c r="B43" s="12" t="s">
        <v>19</v>
      </c>
      <c r="C43" s="12" t="s">
        <v>19</v>
      </c>
      <c r="D43" s="157">
        <v>0</v>
      </c>
      <c r="E43" s="157">
        <v>300000</v>
      </c>
      <c r="F43" s="18">
        <f>E43-D43</f>
        <v>300000</v>
      </c>
      <c r="G43" s="44"/>
    </row>
    <row r="44" spans="1:7" ht="18" customHeight="1" x14ac:dyDescent="0.3">
      <c r="A44" s="189"/>
      <c r="B44" s="12" t="s">
        <v>25</v>
      </c>
      <c r="C44" s="12" t="s">
        <v>25</v>
      </c>
      <c r="D44" s="157">
        <v>0</v>
      </c>
      <c r="E44" s="157">
        <v>13410000</v>
      </c>
      <c r="F44" s="18">
        <f>E44-D44</f>
        <v>13410000</v>
      </c>
      <c r="G44" s="44"/>
    </row>
    <row r="45" spans="1:7" ht="18" customHeight="1" x14ac:dyDescent="0.3">
      <c r="A45" s="45" t="s">
        <v>108</v>
      </c>
      <c r="B45" s="12"/>
      <c r="C45" s="12"/>
      <c r="D45" s="156">
        <f>SUM(D46:D48)</f>
        <v>32813000</v>
      </c>
      <c r="E45" s="156">
        <f>SUM(E46:E48)</f>
        <v>34100000</v>
      </c>
      <c r="F45" s="19">
        <f>SUM(F46:F48)</f>
        <v>1287000</v>
      </c>
      <c r="G45" s="44"/>
    </row>
    <row r="46" spans="1:7" ht="18" customHeight="1" x14ac:dyDescent="0.3">
      <c r="A46" s="187"/>
      <c r="B46" s="12" t="s">
        <v>12</v>
      </c>
      <c r="C46" s="12" t="s">
        <v>12</v>
      </c>
      <c r="D46" s="157">
        <v>31113000</v>
      </c>
      <c r="E46" s="157">
        <v>32366000</v>
      </c>
      <c r="F46" s="18">
        <f>E46-D46</f>
        <v>1253000</v>
      </c>
      <c r="G46" s="44"/>
    </row>
    <row r="47" spans="1:7" ht="18" customHeight="1" x14ac:dyDescent="0.3">
      <c r="A47" s="188"/>
      <c r="B47" s="12" t="s">
        <v>19</v>
      </c>
      <c r="C47" s="12" t="s">
        <v>19</v>
      </c>
      <c r="D47" s="157">
        <v>1700000</v>
      </c>
      <c r="E47" s="157">
        <v>1734000</v>
      </c>
      <c r="F47" s="18">
        <f>E47-D47</f>
        <v>34000</v>
      </c>
      <c r="G47" s="44"/>
    </row>
    <row r="48" spans="1:7" ht="18" customHeight="1" x14ac:dyDescent="0.3">
      <c r="A48" s="189"/>
      <c r="B48" s="12" t="s">
        <v>25</v>
      </c>
      <c r="C48" s="12" t="s">
        <v>25</v>
      </c>
      <c r="D48" s="157">
        <v>0</v>
      </c>
      <c r="E48" s="157">
        <v>0</v>
      </c>
      <c r="F48" s="18">
        <f>E48-D48</f>
        <v>0</v>
      </c>
      <c r="G48" s="44"/>
    </row>
    <row r="49" spans="1:7" ht="18" customHeight="1" x14ac:dyDescent="0.3">
      <c r="A49" s="45" t="s">
        <v>109</v>
      </c>
      <c r="B49" s="12"/>
      <c r="C49" s="12"/>
      <c r="D49" s="156">
        <f>D50</f>
        <v>35031000</v>
      </c>
      <c r="E49" s="156">
        <f>E50</f>
        <v>36430000</v>
      </c>
      <c r="F49" s="19">
        <f>F50</f>
        <v>1399000</v>
      </c>
      <c r="G49" s="44"/>
    </row>
    <row r="50" spans="1:7" ht="18" customHeight="1" x14ac:dyDescent="0.3">
      <c r="A50" s="45"/>
      <c r="B50" s="12" t="s">
        <v>12</v>
      </c>
      <c r="C50" s="12" t="s">
        <v>12</v>
      </c>
      <c r="D50" s="157">
        <v>35031000</v>
      </c>
      <c r="E50" s="157">
        <v>36430000</v>
      </c>
      <c r="F50" s="18">
        <f>E50-D50</f>
        <v>1399000</v>
      </c>
      <c r="G50" s="44"/>
    </row>
    <row r="51" spans="1:7" ht="18" customHeight="1" x14ac:dyDescent="0.3">
      <c r="A51" s="52" t="s">
        <v>110</v>
      </c>
      <c r="B51" s="20"/>
      <c r="C51" s="20"/>
      <c r="D51" s="160">
        <f>SUM(D52:D53)</f>
        <v>24500000</v>
      </c>
      <c r="E51" s="160">
        <f>SUM(E52:E53)</f>
        <v>24500000</v>
      </c>
      <c r="F51" s="176">
        <f>SUM(F52:F53)</f>
        <v>0</v>
      </c>
      <c r="G51" s="53"/>
    </row>
    <row r="52" spans="1:7" ht="18" customHeight="1" x14ac:dyDescent="0.3">
      <c r="A52" s="197"/>
      <c r="B52" s="17" t="s">
        <v>19</v>
      </c>
      <c r="C52" s="17" t="s">
        <v>19</v>
      </c>
      <c r="D52" s="161">
        <v>8300000</v>
      </c>
      <c r="E52" s="161">
        <v>7280000</v>
      </c>
      <c r="F52" s="21">
        <f>E52-D52</f>
        <v>-1020000</v>
      </c>
      <c r="G52" s="47"/>
    </row>
    <row r="53" spans="1:7" ht="18" customHeight="1" x14ac:dyDescent="0.3">
      <c r="A53" s="198"/>
      <c r="B53" s="12" t="s">
        <v>25</v>
      </c>
      <c r="C53" s="12" t="s">
        <v>25</v>
      </c>
      <c r="D53" s="157">
        <v>16200000</v>
      </c>
      <c r="E53" s="157">
        <v>17220000</v>
      </c>
      <c r="F53" s="18">
        <f>E53-D53</f>
        <v>1020000</v>
      </c>
      <c r="G53" s="46"/>
    </row>
    <row r="54" spans="1:7" ht="18" customHeight="1" x14ac:dyDescent="0.3">
      <c r="A54" s="45" t="s">
        <v>96</v>
      </c>
      <c r="B54" s="12"/>
      <c r="C54" s="12"/>
      <c r="D54" s="156">
        <f>SUM(D55:D56)</f>
        <v>23520000</v>
      </c>
      <c r="E54" s="156">
        <f>SUM(E55:E56)</f>
        <v>23520000</v>
      </c>
      <c r="F54" s="19">
        <f>SUM(F55:F56)</f>
        <v>0</v>
      </c>
      <c r="G54" s="44"/>
    </row>
    <row r="55" spans="1:7" ht="18" customHeight="1" x14ac:dyDescent="0.3">
      <c r="A55" s="196"/>
      <c r="B55" s="12" t="s">
        <v>111</v>
      </c>
      <c r="C55" s="12" t="s">
        <v>111</v>
      </c>
      <c r="D55" s="157">
        <v>9390000</v>
      </c>
      <c r="E55" s="157">
        <v>6090000</v>
      </c>
      <c r="F55" s="18">
        <f>E55-D55</f>
        <v>-3300000</v>
      </c>
      <c r="G55" s="44"/>
    </row>
    <row r="56" spans="1:7" ht="18" customHeight="1" x14ac:dyDescent="0.3">
      <c r="A56" s="198"/>
      <c r="B56" s="12" t="s">
        <v>112</v>
      </c>
      <c r="C56" s="12" t="s">
        <v>112</v>
      </c>
      <c r="D56" s="157">
        <v>14130000</v>
      </c>
      <c r="E56" s="157">
        <v>17430000</v>
      </c>
      <c r="F56" s="18">
        <f>E56-D56</f>
        <v>3300000</v>
      </c>
      <c r="G56" s="44"/>
    </row>
    <row r="57" spans="1:7" ht="18" customHeight="1" x14ac:dyDescent="0.3">
      <c r="A57" s="45" t="s">
        <v>97</v>
      </c>
      <c r="B57" s="12"/>
      <c r="C57" s="12"/>
      <c r="D57" s="156">
        <v>7000000</v>
      </c>
      <c r="E57" s="156">
        <f>E58</f>
        <v>7470000</v>
      </c>
      <c r="F57" s="19">
        <f>F58</f>
        <v>470000</v>
      </c>
      <c r="G57" s="44"/>
    </row>
    <row r="58" spans="1:7" ht="18" customHeight="1" x14ac:dyDescent="0.3">
      <c r="A58" s="48"/>
      <c r="B58" s="12" t="s">
        <v>25</v>
      </c>
      <c r="C58" s="12" t="s">
        <v>25</v>
      </c>
      <c r="D58" s="157">
        <v>7000000</v>
      </c>
      <c r="E58" s="157">
        <v>7470000</v>
      </c>
      <c r="F58" s="18">
        <f>E58-D58</f>
        <v>470000</v>
      </c>
      <c r="G58" s="46"/>
    </row>
    <row r="59" spans="1:7" ht="18" customHeight="1" x14ac:dyDescent="0.3">
      <c r="A59" s="45" t="s">
        <v>141</v>
      </c>
      <c r="B59" s="12"/>
      <c r="C59" s="12"/>
      <c r="D59" s="156">
        <v>16000000</v>
      </c>
      <c r="E59" s="156">
        <f>E60</f>
        <v>0</v>
      </c>
      <c r="F59" s="19">
        <f>F60</f>
        <v>-16000000</v>
      </c>
      <c r="G59" s="44"/>
    </row>
    <row r="60" spans="1:7" ht="18" customHeight="1" x14ac:dyDescent="0.3">
      <c r="A60" s="48"/>
      <c r="B60" s="12" t="s">
        <v>25</v>
      </c>
      <c r="C60" s="12" t="s">
        <v>25</v>
      </c>
      <c r="D60" s="157">
        <v>16000000</v>
      </c>
      <c r="E60" s="157">
        <v>0</v>
      </c>
      <c r="F60" s="18">
        <f>E60-D60</f>
        <v>-16000000</v>
      </c>
      <c r="G60" s="44"/>
    </row>
    <row r="61" spans="1:7" ht="18" customHeight="1" x14ac:dyDescent="0.3">
      <c r="A61" s="45" t="s">
        <v>142</v>
      </c>
      <c r="B61" s="12"/>
      <c r="C61" s="12"/>
      <c r="D61" s="156">
        <v>11667000</v>
      </c>
      <c r="E61" s="156">
        <f>E62</f>
        <v>11667000</v>
      </c>
      <c r="F61" s="19">
        <v>0</v>
      </c>
      <c r="G61" s="44"/>
    </row>
    <row r="62" spans="1:7" ht="18" customHeight="1" x14ac:dyDescent="0.3">
      <c r="A62" s="48"/>
      <c r="B62" s="12" t="s">
        <v>25</v>
      </c>
      <c r="C62" s="12" t="s">
        <v>25</v>
      </c>
      <c r="D62" s="157">
        <v>11667000</v>
      </c>
      <c r="E62" s="157">
        <v>11667000</v>
      </c>
      <c r="F62" s="18">
        <v>0</v>
      </c>
      <c r="G62" s="44"/>
    </row>
    <row r="63" spans="1:7" ht="18" customHeight="1" x14ac:dyDescent="0.3">
      <c r="A63" s="45" t="s">
        <v>143</v>
      </c>
      <c r="B63" s="12"/>
      <c r="C63" s="12"/>
      <c r="D63" s="156">
        <f>D64</f>
        <v>6000000</v>
      </c>
      <c r="E63" s="156">
        <f>E64</f>
        <v>4000000</v>
      </c>
      <c r="F63" s="19">
        <f>SUM(F64)</f>
        <v>-2000000</v>
      </c>
      <c r="G63" s="44"/>
    </row>
    <row r="64" spans="1:7" ht="18" customHeight="1" x14ac:dyDescent="0.3">
      <c r="A64" s="48"/>
      <c r="B64" s="12" t="s">
        <v>25</v>
      </c>
      <c r="C64" s="12" t="s">
        <v>25</v>
      </c>
      <c r="D64" s="157">
        <v>6000000</v>
      </c>
      <c r="E64" s="157">
        <v>4000000</v>
      </c>
      <c r="F64" s="18">
        <f>E64-D64</f>
        <v>-2000000</v>
      </c>
      <c r="G64" s="44"/>
    </row>
    <row r="65" spans="1:7" ht="18" customHeight="1" x14ac:dyDescent="0.3">
      <c r="A65" s="45" t="s">
        <v>144</v>
      </c>
      <c r="B65" s="12"/>
      <c r="C65" s="12"/>
      <c r="D65" s="156">
        <v>3000000</v>
      </c>
      <c r="E65" s="156">
        <f>E66</f>
        <v>3000000</v>
      </c>
      <c r="F65" s="19">
        <f>E65-D65</f>
        <v>0</v>
      </c>
      <c r="G65" s="44"/>
    </row>
    <row r="66" spans="1:7" ht="18" customHeight="1" x14ac:dyDescent="0.3">
      <c r="A66" s="48"/>
      <c r="B66" s="12" t="s">
        <v>25</v>
      </c>
      <c r="C66" s="12" t="s">
        <v>25</v>
      </c>
      <c r="D66" s="157">
        <v>3000000</v>
      </c>
      <c r="E66" s="157">
        <v>3000000</v>
      </c>
      <c r="F66" s="18">
        <f>E66-D66</f>
        <v>0</v>
      </c>
      <c r="G66" s="44"/>
    </row>
    <row r="67" spans="1:7" ht="18" customHeight="1" x14ac:dyDescent="0.3">
      <c r="A67" s="45" t="s">
        <v>145</v>
      </c>
      <c r="B67" s="12"/>
      <c r="C67" s="12"/>
      <c r="D67" s="156">
        <v>8280000</v>
      </c>
      <c r="E67" s="156">
        <f>E68</f>
        <v>7452000</v>
      </c>
      <c r="F67" s="19">
        <f>F68</f>
        <v>-828000</v>
      </c>
      <c r="G67" s="44"/>
    </row>
    <row r="68" spans="1:7" x14ac:dyDescent="0.3">
      <c r="A68" s="48"/>
      <c r="B68" s="12" t="s">
        <v>25</v>
      </c>
      <c r="C68" s="12" t="s">
        <v>25</v>
      </c>
      <c r="D68" s="157">
        <v>8280000</v>
      </c>
      <c r="E68" s="157">
        <v>7452000</v>
      </c>
      <c r="F68" s="21">
        <f>E68-D68</f>
        <v>-828000</v>
      </c>
      <c r="G68" s="44"/>
    </row>
    <row r="69" spans="1:7" x14ac:dyDescent="0.3">
      <c r="A69" s="45" t="s">
        <v>146</v>
      </c>
      <c r="B69" s="12"/>
      <c r="C69" s="12"/>
      <c r="D69" s="156">
        <v>6800000</v>
      </c>
      <c r="E69" s="156">
        <f>E70</f>
        <v>6800000</v>
      </c>
      <c r="F69" s="19">
        <f>E69-D69</f>
        <v>0</v>
      </c>
      <c r="G69" s="44"/>
    </row>
    <row r="70" spans="1:7" x14ac:dyDescent="0.3">
      <c r="A70" s="48"/>
      <c r="B70" s="12" t="s">
        <v>25</v>
      </c>
      <c r="C70" s="12" t="s">
        <v>25</v>
      </c>
      <c r="D70" s="157">
        <v>6800000</v>
      </c>
      <c r="E70" s="157">
        <v>6800000</v>
      </c>
      <c r="F70" s="18">
        <v>0</v>
      </c>
      <c r="G70" s="44"/>
    </row>
    <row r="71" spans="1:7" x14ac:dyDescent="0.3">
      <c r="A71" s="49" t="s">
        <v>147</v>
      </c>
      <c r="B71" s="12"/>
      <c r="C71" s="12"/>
      <c r="D71" s="156">
        <v>12000000</v>
      </c>
      <c r="E71" s="156">
        <f>E72</f>
        <v>12000000</v>
      </c>
      <c r="F71" s="19">
        <f>E71-D71</f>
        <v>0</v>
      </c>
      <c r="G71" s="44"/>
    </row>
    <row r="72" spans="1:7" x14ac:dyDescent="0.3">
      <c r="A72" s="48"/>
      <c r="B72" s="12" t="s">
        <v>25</v>
      </c>
      <c r="C72" s="12" t="s">
        <v>25</v>
      </c>
      <c r="D72" s="157">
        <v>12000000</v>
      </c>
      <c r="E72" s="157">
        <v>12000000</v>
      </c>
      <c r="F72" s="18">
        <v>0</v>
      </c>
      <c r="G72" s="44"/>
    </row>
    <row r="73" spans="1:7" x14ac:dyDescent="0.3">
      <c r="A73" s="45" t="s">
        <v>148</v>
      </c>
      <c r="B73" s="12"/>
      <c r="C73" s="12"/>
      <c r="D73" s="156">
        <v>10000000</v>
      </c>
      <c r="E73" s="156">
        <f>E74</f>
        <v>10000000</v>
      </c>
      <c r="F73" s="19">
        <f>E73-D73</f>
        <v>0</v>
      </c>
      <c r="G73" s="44"/>
    </row>
    <row r="74" spans="1:7" x14ac:dyDescent="0.3">
      <c r="A74" s="48"/>
      <c r="B74" s="12" t="s">
        <v>25</v>
      </c>
      <c r="C74" s="12" t="s">
        <v>25</v>
      </c>
      <c r="D74" s="157">
        <v>10000000</v>
      </c>
      <c r="E74" s="157">
        <v>10000000</v>
      </c>
      <c r="F74" s="18">
        <v>0</v>
      </c>
      <c r="G74" s="44"/>
    </row>
    <row r="75" spans="1:7" x14ac:dyDescent="0.3">
      <c r="A75" s="180" t="s">
        <v>149</v>
      </c>
      <c r="B75" s="12"/>
      <c r="C75" s="12"/>
      <c r="D75" s="156">
        <v>29312000</v>
      </c>
      <c r="E75" s="156">
        <f>E76</f>
        <v>24564000</v>
      </c>
      <c r="F75" s="19">
        <f t="shared" ref="F75:F88" si="2">E75-D75</f>
        <v>-4748000</v>
      </c>
      <c r="G75" s="44"/>
    </row>
    <row r="76" spans="1:7" x14ac:dyDescent="0.3">
      <c r="A76" s="180"/>
      <c r="B76" s="12" t="s">
        <v>25</v>
      </c>
      <c r="C76" s="12" t="s">
        <v>25</v>
      </c>
      <c r="D76" s="157">
        <v>29312000</v>
      </c>
      <c r="E76" s="157">
        <v>24564000</v>
      </c>
      <c r="F76" s="18">
        <f t="shared" si="2"/>
        <v>-4748000</v>
      </c>
      <c r="G76" s="44"/>
    </row>
    <row r="77" spans="1:7" x14ac:dyDescent="0.3">
      <c r="A77" s="180" t="s">
        <v>150</v>
      </c>
      <c r="B77" s="12"/>
      <c r="C77" s="12"/>
      <c r="D77" s="156">
        <f>D78</f>
        <v>0</v>
      </c>
      <c r="E77" s="156">
        <f>E78</f>
        <v>6000000</v>
      </c>
      <c r="F77" s="19">
        <f t="shared" si="2"/>
        <v>6000000</v>
      </c>
      <c r="G77" s="44"/>
    </row>
    <row r="78" spans="1:7" x14ac:dyDescent="0.3">
      <c r="A78" s="180"/>
      <c r="B78" s="12" t="s">
        <v>25</v>
      </c>
      <c r="C78" s="12" t="s">
        <v>25</v>
      </c>
      <c r="D78" s="157">
        <v>0</v>
      </c>
      <c r="E78" s="157">
        <v>6000000</v>
      </c>
      <c r="F78" s="18">
        <f t="shared" si="2"/>
        <v>6000000</v>
      </c>
      <c r="G78" s="44"/>
    </row>
    <row r="79" spans="1:7" x14ac:dyDescent="0.3">
      <c r="A79" s="180" t="s">
        <v>151</v>
      </c>
      <c r="B79" s="12"/>
      <c r="C79" s="12"/>
      <c r="D79" s="156">
        <f>D80</f>
        <v>0</v>
      </c>
      <c r="E79" s="156">
        <f>E80</f>
        <v>4000000</v>
      </c>
      <c r="F79" s="19">
        <f t="shared" si="2"/>
        <v>4000000</v>
      </c>
      <c r="G79" s="44"/>
    </row>
    <row r="80" spans="1:7" x14ac:dyDescent="0.3">
      <c r="A80" s="180"/>
      <c r="B80" s="12" t="s">
        <v>25</v>
      </c>
      <c r="C80" s="12" t="s">
        <v>25</v>
      </c>
      <c r="D80" s="157">
        <v>0</v>
      </c>
      <c r="E80" s="157">
        <v>4000000</v>
      </c>
      <c r="F80" s="18">
        <f t="shared" si="2"/>
        <v>4000000</v>
      </c>
      <c r="G80" s="44"/>
    </row>
    <row r="81" spans="1:7" x14ac:dyDescent="0.3">
      <c r="A81" s="180" t="s">
        <v>152</v>
      </c>
      <c r="B81" s="12"/>
      <c r="C81" s="12"/>
      <c r="D81" s="156">
        <f>D82</f>
        <v>0</v>
      </c>
      <c r="E81" s="156">
        <f>E82</f>
        <v>35000000</v>
      </c>
      <c r="F81" s="19">
        <f t="shared" si="2"/>
        <v>35000000</v>
      </c>
      <c r="G81" s="44"/>
    </row>
    <row r="82" spans="1:7" x14ac:dyDescent="0.3">
      <c r="A82" s="180"/>
      <c r="B82" s="12" t="s">
        <v>25</v>
      </c>
      <c r="C82" s="12" t="s">
        <v>25</v>
      </c>
      <c r="D82" s="157">
        <v>0</v>
      </c>
      <c r="E82" s="157">
        <v>35000000</v>
      </c>
      <c r="F82" s="18">
        <f t="shared" si="2"/>
        <v>35000000</v>
      </c>
      <c r="G82" s="44"/>
    </row>
    <row r="83" spans="1:7" x14ac:dyDescent="0.3">
      <c r="A83" s="45" t="s">
        <v>153</v>
      </c>
      <c r="B83" s="12"/>
      <c r="C83" s="12"/>
      <c r="D83" s="156">
        <v>40000000</v>
      </c>
      <c r="E83" s="156">
        <f>E84</f>
        <v>40000000</v>
      </c>
      <c r="F83" s="19">
        <f t="shared" si="2"/>
        <v>0</v>
      </c>
      <c r="G83" s="44"/>
    </row>
    <row r="84" spans="1:7" x14ac:dyDescent="0.3">
      <c r="A84" s="49"/>
      <c r="B84" s="12" t="s">
        <v>25</v>
      </c>
      <c r="C84" s="12" t="s">
        <v>25</v>
      </c>
      <c r="D84" s="157">
        <v>40000000</v>
      </c>
      <c r="E84" s="157">
        <v>40000000</v>
      </c>
      <c r="F84" s="18">
        <f t="shared" si="2"/>
        <v>0</v>
      </c>
      <c r="G84" s="44"/>
    </row>
    <row r="85" spans="1:7" x14ac:dyDescent="0.3">
      <c r="A85" s="45" t="s">
        <v>154</v>
      </c>
      <c r="B85" s="12"/>
      <c r="C85" s="12"/>
      <c r="D85" s="156">
        <v>27000000</v>
      </c>
      <c r="E85" s="156">
        <f>E86</f>
        <v>27000000</v>
      </c>
      <c r="F85" s="19">
        <f t="shared" si="2"/>
        <v>0</v>
      </c>
      <c r="G85" s="44"/>
    </row>
    <row r="86" spans="1:7" x14ac:dyDescent="0.3">
      <c r="A86" s="48"/>
      <c r="B86" s="12" t="s">
        <v>25</v>
      </c>
      <c r="C86" s="12" t="s">
        <v>25</v>
      </c>
      <c r="D86" s="157">
        <v>27000000</v>
      </c>
      <c r="E86" s="157">
        <v>27000000</v>
      </c>
      <c r="F86" s="18">
        <f t="shared" si="2"/>
        <v>0</v>
      </c>
      <c r="G86" s="44"/>
    </row>
    <row r="87" spans="1:7" x14ac:dyDescent="0.3">
      <c r="A87" s="45" t="s">
        <v>114</v>
      </c>
      <c r="B87" s="12"/>
      <c r="C87" s="12"/>
      <c r="D87" s="156">
        <v>4110000</v>
      </c>
      <c r="E87" s="156">
        <f>E88</f>
        <v>4830000</v>
      </c>
      <c r="F87" s="19">
        <f t="shared" si="2"/>
        <v>720000</v>
      </c>
      <c r="G87" s="44"/>
    </row>
    <row r="88" spans="1:7" x14ac:dyDescent="0.3">
      <c r="A88" s="48"/>
      <c r="B88" s="12" t="s">
        <v>25</v>
      </c>
      <c r="C88" s="12" t="s">
        <v>25</v>
      </c>
      <c r="D88" s="157">
        <v>4110000</v>
      </c>
      <c r="E88" s="157">
        <v>4830000</v>
      </c>
      <c r="F88" s="18">
        <f t="shared" si="2"/>
        <v>720000</v>
      </c>
      <c r="G88" s="44"/>
    </row>
    <row r="89" spans="1:7" x14ac:dyDescent="0.3">
      <c r="A89" s="180" t="s">
        <v>155</v>
      </c>
      <c r="B89" s="12"/>
      <c r="C89" s="12"/>
      <c r="D89" s="156">
        <f>SUM(D90:D92)</f>
        <v>2239360000</v>
      </c>
      <c r="E89" s="178">
        <f>SUM(E90:E92)</f>
        <v>2727556000</v>
      </c>
      <c r="F89" s="19">
        <f>SUM(F90:F92)</f>
        <v>488196000</v>
      </c>
      <c r="G89" s="44"/>
    </row>
    <row r="90" spans="1:7" x14ac:dyDescent="0.3">
      <c r="A90" s="196"/>
      <c r="B90" s="12" t="s">
        <v>25</v>
      </c>
      <c r="C90" s="12" t="s">
        <v>25</v>
      </c>
      <c r="D90" s="162">
        <v>2026030000</v>
      </c>
      <c r="E90" s="179">
        <v>2505374000</v>
      </c>
      <c r="F90" s="18">
        <f>E90-D90</f>
        <v>479344000</v>
      </c>
      <c r="G90" s="44"/>
    </row>
    <row r="91" spans="1:7" x14ac:dyDescent="0.3">
      <c r="A91" s="197"/>
      <c r="B91" s="12" t="s">
        <v>12</v>
      </c>
      <c r="C91" s="12" t="s">
        <v>12</v>
      </c>
      <c r="D91" s="162">
        <v>190566000</v>
      </c>
      <c r="E91" s="179">
        <v>205472000</v>
      </c>
      <c r="F91" s="18">
        <f>E91-D91</f>
        <v>14906000</v>
      </c>
      <c r="G91" s="44"/>
    </row>
    <row r="92" spans="1:7" x14ac:dyDescent="0.3">
      <c r="A92" s="198"/>
      <c r="B92" s="12" t="s">
        <v>19</v>
      </c>
      <c r="C92" s="12" t="s">
        <v>59</v>
      </c>
      <c r="D92" s="162">
        <v>22764000</v>
      </c>
      <c r="E92" s="179">
        <v>16710000</v>
      </c>
      <c r="F92" s="18">
        <f>E92-D92</f>
        <v>-6054000</v>
      </c>
      <c r="G92" s="44"/>
    </row>
    <row r="93" spans="1:7" x14ac:dyDescent="0.3">
      <c r="A93" s="42" t="s">
        <v>29</v>
      </c>
      <c r="B93" s="17"/>
      <c r="C93" s="17"/>
      <c r="D93" s="155">
        <v>7000000</v>
      </c>
      <c r="E93" s="155">
        <f>SUM(E94:E95)</f>
        <v>7000000</v>
      </c>
      <c r="F93" s="21">
        <v>0</v>
      </c>
      <c r="G93" s="43"/>
    </row>
    <row r="94" spans="1:7" x14ac:dyDescent="0.3">
      <c r="A94" s="48"/>
      <c r="B94" s="12" t="s">
        <v>12</v>
      </c>
      <c r="C94" s="12" t="s">
        <v>12</v>
      </c>
      <c r="D94" s="157">
        <v>6400000</v>
      </c>
      <c r="E94" s="157">
        <v>6400000</v>
      </c>
      <c r="F94" s="18">
        <v>0</v>
      </c>
      <c r="G94" s="44"/>
    </row>
    <row r="95" spans="1:7" ht="17.25" thickBot="1" x14ac:dyDescent="0.35">
      <c r="A95" s="51"/>
      <c r="B95" s="30" t="s">
        <v>19</v>
      </c>
      <c r="C95" s="30" t="s">
        <v>19</v>
      </c>
      <c r="D95" s="163">
        <v>600000</v>
      </c>
      <c r="E95" s="163">
        <v>600000</v>
      </c>
      <c r="F95" s="177">
        <v>0</v>
      </c>
      <c r="G95" s="50"/>
    </row>
    <row r="97" spans="1:1" x14ac:dyDescent="0.3">
      <c r="A97" s="22"/>
    </row>
  </sheetData>
  <mergeCells count="21">
    <mergeCell ref="A90:A92"/>
    <mergeCell ref="G5:G6"/>
    <mergeCell ref="A38:A40"/>
    <mergeCell ref="A46:A48"/>
    <mergeCell ref="A52:A53"/>
    <mergeCell ref="A55:A56"/>
    <mergeCell ref="A5:C5"/>
    <mergeCell ref="F5:F6"/>
    <mergeCell ref="A15:A36"/>
    <mergeCell ref="B16:B20"/>
    <mergeCell ref="B22:B23"/>
    <mergeCell ref="B7:B8"/>
    <mergeCell ref="B9:B10"/>
    <mergeCell ref="B11:B12"/>
    <mergeCell ref="B25:B30"/>
    <mergeCell ref="A42:A44"/>
    <mergeCell ref="B32:B36"/>
    <mergeCell ref="A1:G1"/>
    <mergeCell ref="A2:G2"/>
    <mergeCell ref="A3:G3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E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H27"/>
  <sheetViews>
    <sheetView topLeftCell="A5" zoomScaleNormal="100" workbookViewId="0">
      <selection activeCell="L26" sqref="L26"/>
    </sheetView>
  </sheetViews>
  <sheetFormatPr defaultRowHeight="16.5" x14ac:dyDescent="0.3"/>
  <cols>
    <col min="1" max="1" width="8.25" customWidth="1"/>
    <col min="2" max="2" width="9.125" customWidth="1"/>
    <col min="3" max="3" width="10.125" customWidth="1"/>
    <col min="4" max="4" width="7.375" customWidth="1"/>
    <col min="5" max="5" width="14.75" customWidth="1"/>
    <col min="6" max="6" width="12.75" customWidth="1"/>
    <col min="7" max="7" width="9.625" customWidth="1"/>
    <col min="8" max="8" width="14.875" customWidth="1"/>
  </cols>
  <sheetData>
    <row r="1" spans="1:8" x14ac:dyDescent="0.3">
      <c r="A1" s="217" t="s">
        <v>61</v>
      </c>
      <c r="B1" s="217"/>
      <c r="C1" s="217"/>
      <c r="D1" s="217"/>
      <c r="E1" s="217"/>
      <c r="F1" s="217"/>
      <c r="G1" s="217"/>
      <c r="H1" s="217"/>
    </row>
    <row r="2" spans="1:8" ht="21" customHeight="1" x14ac:dyDescent="0.3">
      <c r="A2" s="82"/>
      <c r="B2" s="82"/>
      <c r="C2" s="82"/>
      <c r="D2" s="82"/>
      <c r="E2" s="82"/>
      <c r="F2" s="82"/>
      <c r="G2" s="82"/>
      <c r="H2" s="82"/>
    </row>
    <row r="3" spans="1:8" ht="22.5" customHeight="1" x14ac:dyDescent="0.3">
      <c r="A3" s="194" t="s">
        <v>115</v>
      </c>
      <c r="B3" s="194"/>
      <c r="C3" s="194"/>
      <c r="D3" s="194"/>
      <c r="E3" s="194"/>
      <c r="F3" s="194"/>
      <c r="G3" s="194"/>
      <c r="H3" s="194"/>
    </row>
    <row r="4" spans="1:8" ht="19.5" customHeight="1" thickBot="1" x14ac:dyDescent="0.35">
      <c r="A4" s="218"/>
      <c r="B4" s="218"/>
      <c r="C4" s="218"/>
      <c r="D4" s="218"/>
      <c r="E4" s="218"/>
      <c r="F4" s="218"/>
      <c r="G4" s="218"/>
      <c r="H4" s="218"/>
    </row>
    <row r="5" spans="1:8" ht="18" customHeight="1" x14ac:dyDescent="0.3">
      <c r="A5" s="219" t="s">
        <v>0</v>
      </c>
      <c r="B5" s="220"/>
      <c r="C5" s="221"/>
      <c r="D5" s="222" t="s">
        <v>30</v>
      </c>
      <c r="E5" s="111" t="s">
        <v>31</v>
      </c>
      <c r="F5" s="222" t="s">
        <v>33</v>
      </c>
      <c r="G5" s="222" t="s">
        <v>34</v>
      </c>
      <c r="H5" s="224" t="s">
        <v>11</v>
      </c>
    </row>
    <row r="6" spans="1:8" ht="18" customHeight="1" thickBot="1" x14ac:dyDescent="0.35">
      <c r="A6" s="112" t="s">
        <v>6</v>
      </c>
      <c r="B6" s="23" t="s">
        <v>7</v>
      </c>
      <c r="C6" s="23" t="s">
        <v>8</v>
      </c>
      <c r="D6" s="223"/>
      <c r="E6" s="86" t="s">
        <v>32</v>
      </c>
      <c r="F6" s="223"/>
      <c r="G6" s="223"/>
      <c r="H6" s="225"/>
    </row>
    <row r="7" spans="1:8" ht="21.95" customHeight="1" x14ac:dyDescent="0.3">
      <c r="A7" s="113" t="s">
        <v>32</v>
      </c>
      <c r="B7" s="85" t="s">
        <v>32</v>
      </c>
      <c r="C7" s="85" t="s">
        <v>36</v>
      </c>
      <c r="D7" s="24" t="s">
        <v>38</v>
      </c>
      <c r="E7" s="25">
        <f>'2024년 세입세출명세서'!E8</f>
        <v>4521660000</v>
      </c>
      <c r="F7" s="135">
        <v>0</v>
      </c>
      <c r="G7" s="25">
        <v>0</v>
      </c>
      <c r="H7" s="114">
        <f>E7+F7+G7</f>
        <v>4521660000</v>
      </c>
    </row>
    <row r="8" spans="1:8" ht="21.95" customHeight="1" x14ac:dyDescent="0.3">
      <c r="A8" s="115" t="s">
        <v>35</v>
      </c>
      <c r="B8" s="83" t="s">
        <v>35</v>
      </c>
      <c r="C8" s="83" t="s">
        <v>37</v>
      </c>
      <c r="D8" s="6" t="s">
        <v>39</v>
      </c>
      <c r="E8" s="7">
        <v>4521660000</v>
      </c>
      <c r="F8" s="136">
        <v>0</v>
      </c>
      <c r="G8" s="7">
        <v>0</v>
      </c>
      <c r="H8" s="116">
        <f>E8+F8+G8</f>
        <v>4521660000</v>
      </c>
    </row>
    <row r="9" spans="1:8" ht="21.95" customHeight="1" x14ac:dyDescent="0.3">
      <c r="A9" s="117"/>
      <c r="B9" s="9"/>
      <c r="C9" s="84" t="s">
        <v>32</v>
      </c>
      <c r="D9" s="6" t="s">
        <v>40</v>
      </c>
      <c r="E9" s="18">
        <f>E8-E7</f>
        <v>0</v>
      </c>
      <c r="F9" s="136">
        <v>0</v>
      </c>
      <c r="G9" s="18">
        <f>G8-G7</f>
        <v>0</v>
      </c>
      <c r="H9" s="118">
        <f>E9+F9+G9</f>
        <v>0</v>
      </c>
    </row>
    <row r="10" spans="1:8" ht="21.95" customHeight="1" x14ac:dyDescent="0.3">
      <c r="A10" s="117"/>
      <c r="B10" s="226" t="s">
        <v>41</v>
      </c>
      <c r="C10" s="227"/>
      <c r="D10" s="6" t="s">
        <v>38</v>
      </c>
      <c r="E10" s="11">
        <f t="shared" ref="E10:H12" si="0">E7</f>
        <v>4521660000</v>
      </c>
      <c r="F10" s="11">
        <f t="shared" si="0"/>
        <v>0</v>
      </c>
      <c r="G10" s="11">
        <f t="shared" si="0"/>
        <v>0</v>
      </c>
      <c r="H10" s="119">
        <f t="shared" si="0"/>
        <v>4521660000</v>
      </c>
    </row>
    <row r="11" spans="1:8" ht="21.95" customHeight="1" x14ac:dyDescent="0.3">
      <c r="A11" s="117"/>
      <c r="B11" s="228"/>
      <c r="C11" s="229"/>
      <c r="D11" s="6" t="s">
        <v>39</v>
      </c>
      <c r="E11" s="11">
        <f t="shared" si="0"/>
        <v>4521660000</v>
      </c>
      <c r="F11" s="11">
        <f t="shared" si="0"/>
        <v>0</v>
      </c>
      <c r="G11" s="11">
        <f t="shared" si="0"/>
        <v>0</v>
      </c>
      <c r="H11" s="119">
        <f t="shared" si="0"/>
        <v>4521660000</v>
      </c>
    </row>
    <row r="12" spans="1:8" ht="21.95" customHeight="1" thickBot="1" x14ac:dyDescent="0.35">
      <c r="A12" s="120"/>
      <c r="B12" s="230"/>
      <c r="C12" s="231"/>
      <c r="D12" s="27" t="s">
        <v>40</v>
      </c>
      <c r="E12" s="28">
        <f t="shared" si="0"/>
        <v>0</v>
      </c>
      <c r="F12" s="28">
        <f t="shared" si="0"/>
        <v>0</v>
      </c>
      <c r="G12" s="28">
        <f t="shared" si="0"/>
        <v>0</v>
      </c>
      <c r="H12" s="121">
        <f t="shared" si="0"/>
        <v>0</v>
      </c>
    </row>
    <row r="13" spans="1:8" ht="21.95" customHeight="1" x14ac:dyDescent="0.3">
      <c r="A13" s="113" t="s">
        <v>42</v>
      </c>
      <c r="B13" s="85" t="s">
        <v>42</v>
      </c>
      <c r="C13" s="85" t="s">
        <v>43</v>
      </c>
      <c r="D13" s="24" t="s">
        <v>38</v>
      </c>
      <c r="E13" s="26">
        <v>0</v>
      </c>
      <c r="F13" s="25">
        <v>7000000</v>
      </c>
      <c r="G13" s="26">
        <v>0</v>
      </c>
      <c r="H13" s="114">
        <f>E13+F13+G13</f>
        <v>7000000</v>
      </c>
    </row>
    <row r="14" spans="1:8" ht="21.95" customHeight="1" x14ac:dyDescent="0.3">
      <c r="A14" s="115" t="s">
        <v>35</v>
      </c>
      <c r="B14" s="83" t="s">
        <v>35</v>
      </c>
      <c r="C14" s="83" t="s">
        <v>42</v>
      </c>
      <c r="D14" s="6" t="s">
        <v>39</v>
      </c>
      <c r="E14" s="8">
        <v>0</v>
      </c>
      <c r="F14" s="7">
        <v>7000000</v>
      </c>
      <c r="G14" s="8">
        <v>0</v>
      </c>
      <c r="H14" s="116">
        <f>E14+F14+G14</f>
        <v>7000000</v>
      </c>
    </row>
    <row r="15" spans="1:8" ht="21.95" customHeight="1" x14ac:dyDescent="0.3">
      <c r="A15" s="117"/>
      <c r="B15" s="9"/>
      <c r="C15" s="9"/>
      <c r="D15" s="6" t="s">
        <v>40</v>
      </c>
      <c r="E15" s="8">
        <v>0</v>
      </c>
      <c r="F15" s="7">
        <f>F14-F13</f>
        <v>0</v>
      </c>
      <c r="G15" s="8">
        <v>0</v>
      </c>
      <c r="H15" s="118">
        <f>E15+F15+G15</f>
        <v>0</v>
      </c>
    </row>
    <row r="16" spans="1:8" ht="21.95" customHeight="1" x14ac:dyDescent="0.3">
      <c r="A16" s="117"/>
      <c r="B16" s="226" t="s">
        <v>41</v>
      </c>
      <c r="C16" s="227"/>
      <c r="D16" s="6" t="s">
        <v>38</v>
      </c>
      <c r="E16" s="10">
        <v>0</v>
      </c>
      <c r="F16" s="11">
        <v>7000000</v>
      </c>
      <c r="G16" s="11">
        <f t="shared" ref="G16:H18" si="1">G13</f>
        <v>0</v>
      </c>
      <c r="H16" s="119">
        <f t="shared" si="1"/>
        <v>7000000</v>
      </c>
    </row>
    <row r="17" spans="1:8" ht="21.95" customHeight="1" x14ac:dyDescent="0.3">
      <c r="A17" s="117"/>
      <c r="B17" s="228"/>
      <c r="C17" s="229"/>
      <c r="D17" s="6" t="s">
        <v>39</v>
      </c>
      <c r="E17" s="10">
        <v>0</v>
      </c>
      <c r="F17" s="11">
        <v>7000000</v>
      </c>
      <c r="G17" s="11">
        <f t="shared" si="1"/>
        <v>0</v>
      </c>
      <c r="H17" s="119">
        <f t="shared" si="1"/>
        <v>7000000</v>
      </c>
    </row>
    <row r="18" spans="1:8" ht="21.95" customHeight="1" thickBot="1" x14ac:dyDescent="0.35">
      <c r="A18" s="120"/>
      <c r="B18" s="230"/>
      <c r="C18" s="231"/>
      <c r="D18" s="27" t="s">
        <v>40</v>
      </c>
      <c r="E18" s="29">
        <v>0</v>
      </c>
      <c r="F18" s="175">
        <f>F17-F16</f>
        <v>0</v>
      </c>
      <c r="G18" s="28">
        <f t="shared" si="1"/>
        <v>0</v>
      </c>
      <c r="H18" s="121">
        <f t="shared" si="1"/>
        <v>0</v>
      </c>
    </row>
    <row r="19" spans="1:8" ht="21.95" customHeight="1" x14ac:dyDescent="0.3">
      <c r="A19" s="232" t="s">
        <v>44</v>
      </c>
      <c r="B19" s="235" t="s">
        <v>44</v>
      </c>
      <c r="C19" s="85" t="s">
        <v>68</v>
      </c>
      <c r="D19" s="24" t="s">
        <v>38</v>
      </c>
      <c r="E19" s="137">
        <v>0</v>
      </c>
      <c r="F19" s="138">
        <v>0</v>
      </c>
      <c r="G19" s="138">
        <v>0</v>
      </c>
      <c r="H19" s="139">
        <f>E19+F19+G19</f>
        <v>0</v>
      </c>
    </row>
    <row r="20" spans="1:8" ht="21.95" customHeight="1" x14ac:dyDescent="0.3">
      <c r="A20" s="233"/>
      <c r="B20" s="236"/>
      <c r="C20" s="83" t="s">
        <v>35</v>
      </c>
      <c r="D20" s="6" t="s">
        <v>39</v>
      </c>
      <c r="E20" s="140">
        <v>120104</v>
      </c>
      <c r="F20" s="141">
        <v>321</v>
      </c>
      <c r="G20" s="141">
        <v>0</v>
      </c>
      <c r="H20" s="142">
        <f>E20+F20+G20</f>
        <v>120425</v>
      </c>
    </row>
    <row r="21" spans="1:8" ht="21.95" customHeight="1" x14ac:dyDescent="0.3">
      <c r="A21" s="233"/>
      <c r="B21" s="236"/>
      <c r="C21" s="9"/>
      <c r="D21" s="6" t="s">
        <v>40</v>
      </c>
      <c r="E21" s="143">
        <f>E20-E19</f>
        <v>120104</v>
      </c>
      <c r="F21" s="143">
        <f>F20-F19</f>
        <v>321</v>
      </c>
      <c r="G21" s="143">
        <f t="shared" ref="G21" si="2">G20-G19</f>
        <v>0</v>
      </c>
      <c r="H21" s="144">
        <f>E21+F21+G21</f>
        <v>120425</v>
      </c>
    </row>
    <row r="22" spans="1:8" ht="21.95" customHeight="1" x14ac:dyDescent="0.3">
      <c r="A22" s="233"/>
      <c r="B22" s="226" t="s">
        <v>41</v>
      </c>
      <c r="C22" s="227"/>
      <c r="D22" s="6" t="s">
        <v>38</v>
      </c>
      <c r="E22" s="145">
        <f t="shared" ref="E22:H24" si="3">E19</f>
        <v>0</v>
      </c>
      <c r="F22" s="145">
        <f t="shared" si="3"/>
        <v>0</v>
      </c>
      <c r="G22" s="145">
        <f t="shared" si="3"/>
        <v>0</v>
      </c>
      <c r="H22" s="146">
        <f t="shared" si="3"/>
        <v>0</v>
      </c>
    </row>
    <row r="23" spans="1:8" ht="21.95" customHeight="1" x14ac:dyDescent="0.3">
      <c r="A23" s="233"/>
      <c r="B23" s="228"/>
      <c r="C23" s="229"/>
      <c r="D23" s="6" t="s">
        <v>39</v>
      </c>
      <c r="E23" s="145">
        <v>38644</v>
      </c>
      <c r="F23" s="145">
        <f t="shared" si="3"/>
        <v>321</v>
      </c>
      <c r="G23" s="145">
        <f t="shared" si="3"/>
        <v>0</v>
      </c>
      <c r="H23" s="146">
        <f t="shared" si="3"/>
        <v>120425</v>
      </c>
    </row>
    <row r="24" spans="1:8" ht="21.95" customHeight="1" thickBot="1" x14ac:dyDescent="0.35">
      <c r="A24" s="234"/>
      <c r="B24" s="230"/>
      <c r="C24" s="231"/>
      <c r="D24" s="27" t="s">
        <v>40</v>
      </c>
      <c r="E24" s="147">
        <f t="shared" si="3"/>
        <v>120104</v>
      </c>
      <c r="F24" s="147">
        <f t="shared" si="3"/>
        <v>321</v>
      </c>
      <c r="G24" s="147">
        <f t="shared" si="3"/>
        <v>0</v>
      </c>
      <c r="H24" s="148">
        <f t="shared" si="3"/>
        <v>120425</v>
      </c>
    </row>
    <row r="25" spans="1:8" ht="21.95" customHeight="1" x14ac:dyDescent="0.3">
      <c r="A25" s="211" t="s">
        <v>45</v>
      </c>
      <c r="B25" s="212"/>
      <c r="C25" s="213"/>
      <c r="D25" s="164" t="s">
        <v>38</v>
      </c>
      <c r="E25" s="165">
        <f t="shared" ref="E25:H27" si="4">E7+E13+E19</f>
        <v>4521660000</v>
      </c>
      <c r="F25" s="165">
        <f t="shared" si="4"/>
        <v>7000000</v>
      </c>
      <c r="G25" s="165">
        <f t="shared" si="4"/>
        <v>0</v>
      </c>
      <c r="H25" s="166">
        <f t="shared" si="4"/>
        <v>4528660000</v>
      </c>
    </row>
    <row r="26" spans="1:8" ht="21.95" customHeight="1" x14ac:dyDescent="0.3">
      <c r="A26" s="211"/>
      <c r="B26" s="212"/>
      <c r="C26" s="213"/>
      <c r="D26" s="167" t="s">
        <v>39</v>
      </c>
      <c r="E26" s="168">
        <f t="shared" si="4"/>
        <v>4521780104</v>
      </c>
      <c r="F26" s="168">
        <f t="shared" si="4"/>
        <v>7000321</v>
      </c>
      <c r="G26" s="168">
        <f t="shared" si="4"/>
        <v>0</v>
      </c>
      <c r="H26" s="169">
        <f t="shared" si="4"/>
        <v>4528780425</v>
      </c>
    </row>
    <row r="27" spans="1:8" ht="21.95" customHeight="1" thickBot="1" x14ac:dyDescent="0.35">
      <c r="A27" s="214"/>
      <c r="B27" s="215"/>
      <c r="C27" s="216"/>
      <c r="D27" s="170" t="s">
        <v>40</v>
      </c>
      <c r="E27" s="171">
        <f t="shared" si="4"/>
        <v>120104</v>
      </c>
      <c r="F27" s="171">
        <f t="shared" si="4"/>
        <v>321</v>
      </c>
      <c r="G27" s="171">
        <f t="shared" si="4"/>
        <v>0</v>
      </c>
      <c r="H27" s="172">
        <f t="shared" si="4"/>
        <v>120425</v>
      </c>
    </row>
  </sheetData>
  <mergeCells count="14">
    <mergeCell ref="A25:C27"/>
    <mergeCell ref="A1:H1"/>
    <mergeCell ref="A3:H3"/>
    <mergeCell ref="A4:H4"/>
    <mergeCell ref="A5:C5"/>
    <mergeCell ref="D5:D6"/>
    <mergeCell ref="F5:F6"/>
    <mergeCell ref="G5:G6"/>
    <mergeCell ref="H5:H6"/>
    <mergeCell ref="B10:C12"/>
    <mergeCell ref="B16:C18"/>
    <mergeCell ref="A19:A24"/>
    <mergeCell ref="B19:B21"/>
    <mergeCell ref="B22:C24"/>
  </mergeCells>
  <phoneticPr fontId="1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L272"/>
  <sheetViews>
    <sheetView view="pageBreakPreview" topLeftCell="A181" zoomScaleNormal="100" zoomScaleSheetLayoutView="100" workbookViewId="0">
      <selection activeCell="G14" sqref="G14"/>
    </sheetView>
  </sheetViews>
  <sheetFormatPr defaultRowHeight="16.5" x14ac:dyDescent="0.3"/>
  <cols>
    <col min="2" max="2" width="16.75" customWidth="1"/>
    <col min="3" max="3" width="8.375" customWidth="1"/>
    <col min="4" max="4" width="7.25" customWidth="1"/>
    <col min="5" max="5" width="6.625" customWidth="1"/>
    <col min="6" max="6" width="15.25" bestFit="1" customWidth="1"/>
    <col min="7" max="7" width="11.875" customWidth="1"/>
    <col min="8" max="8" width="9.625" customWidth="1"/>
    <col min="9" max="9" width="15.25" bestFit="1" customWidth="1"/>
    <col min="10" max="10" width="3.25" customWidth="1"/>
    <col min="11" max="11" width="12.375" bestFit="1" customWidth="1"/>
    <col min="12" max="12" width="27.5" bestFit="1" customWidth="1"/>
  </cols>
  <sheetData>
    <row r="1" spans="1:12" x14ac:dyDescent="0.3">
      <c r="A1" s="217" t="s">
        <v>62</v>
      </c>
      <c r="B1" s="217"/>
      <c r="C1" s="217"/>
      <c r="D1" s="217"/>
      <c r="E1" s="217"/>
      <c r="F1" s="217"/>
      <c r="G1" s="217"/>
      <c r="H1" s="217"/>
      <c r="I1" s="217"/>
    </row>
    <row r="2" spans="1:12" ht="31.5" customHeight="1" x14ac:dyDescent="0.3">
      <c r="A2" s="194" t="s">
        <v>159</v>
      </c>
      <c r="B2" s="194"/>
      <c r="C2" s="194"/>
      <c r="D2" s="194"/>
      <c r="E2" s="194"/>
      <c r="F2" s="194"/>
      <c r="G2" s="194"/>
      <c r="H2" s="194"/>
      <c r="I2" s="194"/>
    </row>
    <row r="3" spans="1:12" ht="9.75" customHeight="1" thickBot="1" x14ac:dyDescent="0.35">
      <c r="A3" s="218"/>
      <c r="B3" s="218"/>
      <c r="C3" s="218"/>
      <c r="D3" s="218"/>
      <c r="E3" s="218"/>
      <c r="F3" s="218"/>
      <c r="G3" s="218"/>
      <c r="H3" s="218"/>
      <c r="I3" s="218"/>
    </row>
    <row r="4" spans="1:12" ht="18" customHeight="1" x14ac:dyDescent="0.3">
      <c r="A4" s="258" t="s">
        <v>0</v>
      </c>
      <c r="B4" s="259"/>
      <c r="C4" s="259"/>
      <c r="D4" s="260"/>
      <c r="E4" s="261" t="s">
        <v>30</v>
      </c>
      <c r="F4" s="261" t="s">
        <v>46</v>
      </c>
      <c r="G4" s="261" t="s">
        <v>47</v>
      </c>
      <c r="H4" s="261" t="s">
        <v>34</v>
      </c>
      <c r="I4" s="263" t="s">
        <v>11</v>
      </c>
    </row>
    <row r="5" spans="1:12" ht="18" customHeight="1" x14ac:dyDescent="0.3">
      <c r="A5" s="68" t="s">
        <v>6</v>
      </c>
      <c r="B5" s="15" t="s">
        <v>7</v>
      </c>
      <c r="C5" s="265" t="s">
        <v>8</v>
      </c>
      <c r="D5" s="266"/>
      <c r="E5" s="262"/>
      <c r="F5" s="262"/>
      <c r="G5" s="262"/>
      <c r="H5" s="262"/>
      <c r="I5" s="264"/>
    </row>
    <row r="6" spans="1:12" ht="18" customHeight="1" x14ac:dyDescent="0.3">
      <c r="A6" s="276" t="s">
        <v>83</v>
      </c>
      <c r="B6" s="210" t="s">
        <v>12</v>
      </c>
      <c r="C6" s="237" t="s">
        <v>13</v>
      </c>
      <c r="D6" s="238"/>
      <c r="E6" s="1" t="s">
        <v>38</v>
      </c>
      <c r="F6" s="13">
        <f>'2024년 세입세출명세서'!E16</f>
        <v>496879000</v>
      </c>
      <c r="G6" s="2">
        <v>0</v>
      </c>
      <c r="H6" s="2">
        <v>0</v>
      </c>
      <c r="I6" s="69">
        <f t="shared" ref="I6:I37" si="0">F6+G6+H6</f>
        <v>496879000</v>
      </c>
    </row>
    <row r="7" spans="1:12" ht="18" customHeight="1" x14ac:dyDescent="0.3">
      <c r="A7" s="277"/>
      <c r="B7" s="257"/>
      <c r="C7" s="239"/>
      <c r="D7" s="240"/>
      <c r="E7" s="1" t="s">
        <v>39</v>
      </c>
      <c r="F7" s="3">
        <v>456309670</v>
      </c>
      <c r="G7" s="2">
        <v>0</v>
      </c>
      <c r="H7" s="2">
        <v>0</v>
      </c>
      <c r="I7" s="69">
        <f t="shared" si="0"/>
        <v>456309670</v>
      </c>
    </row>
    <row r="8" spans="1:12" ht="18" customHeight="1" x14ac:dyDescent="0.3">
      <c r="A8" s="277"/>
      <c r="B8" s="257"/>
      <c r="C8" s="241"/>
      <c r="D8" s="242"/>
      <c r="E8" s="1" t="s">
        <v>40</v>
      </c>
      <c r="F8" s="54">
        <f>F7-F6</f>
        <v>-40569330</v>
      </c>
      <c r="G8" s="2">
        <v>0</v>
      </c>
      <c r="H8" s="2">
        <v>0</v>
      </c>
      <c r="I8" s="70">
        <f t="shared" si="0"/>
        <v>-40569330</v>
      </c>
    </row>
    <row r="9" spans="1:12" ht="18" customHeight="1" x14ac:dyDescent="0.3">
      <c r="A9" s="277"/>
      <c r="B9" s="257"/>
      <c r="C9" s="237" t="s">
        <v>48</v>
      </c>
      <c r="D9" s="238"/>
      <c r="E9" s="1" t="s">
        <v>38</v>
      </c>
      <c r="F9" s="13">
        <f>'2024년 세입세출명세서'!E17</f>
        <v>55062000</v>
      </c>
      <c r="G9" s="2">
        <v>0</v>
      </c>
      <c r="H9" s="2">
        <v>0</v>
      </c>
      <c r="I9" s="69">
        <f t="shared" si="0"/>
        <v>55062000</v>
      </c>
    </row>
    <row r="10" spans="1:12" ht="18" customHeight="1" x14ac:dyDescent="0.3">
      <c r="A10" s="277"/>
      <c r="B10" s="257"/>
      <c r="C10" s="239"/>
      <c r="D10" s="240"/>
      <c r="E10" s="1" t="s">
        <v>39</v>
      </c>
      <c r="F10" s="3">
        <v>42482420</v>
      </c>
      <c r="G10" s="2">
        <v>0</v>
      </c>
      <c r="H10" s="2">
        <v>0</v>
      </c>
      <c r="I10" s="69">
        <f t="shared" si="0"/>
        <v>42482420</v>
      </c>
    </row>
    <row r="11" spans="1:12" ht="18" customHeight="1" x14ac:dyDescent="0.3">
      <c r="A11" s="277"/>
      <c r="B11" s="257"/>
      <c r="C11" s="241"/>
      <c r="D11" s="242"/>
      <c r="E11" s="1" t="s">
        <v>40</v>
      </c>
      <c r="F11" s="54">
        <f>F10-F9</f>
        <v>-12579580</v>
      </c>
      <c r="G11" s="2">
        <v>0</v>
      </c>
      <c r="H11" s="2">
        <v>0</v>
      </c>
      <c r="I11" s="70">
        <f t="shared" si="0"/>
        <v>-12579580</v>
      </c>
    </row>
    <row r="12" spans="1:12" ht="18" customHeight="1" x14ac:dyDescent="0.3">
      <c r="A12" s="277"/>
      <c r="B12" s="257"/>
      <c r="C12" s="237" t="s">
        <v>49</v>
      </c>
      <c r="D12" s="238"/>
      <c r="E12" s="1" t="s">
        <v>38</v>
      </c>
      <c r="F12" s="13">
        <f>'2024년 세입세출명세서'!E18</f>
        <v>45662000</v>
      </c>
      <c r="G12" s="2">
        <v>0</v>
      </c>
      <c r="H12" s="2">
        <v>0</v>
      </c>
      <c r="I12" s="69">
        <f t="shared" si="0"/>
        <v>45662000</v>
      </c>
    </row>
    <row r="13" spans="1:12" ht="18" customHeight="1" x14ac:dyDescent="0.3">
      <c r="A13" s="277"/>
      <c r="B13" s="257"/>
      <c r="C13" s="239"/>
      <c r="D13" s="240"/>
      <c r="E13" s="1" t="s">
        <v>39</v>
      </c>
      <c r="F13" s="3">
        <v>42075310</v>
      </c>
      <c r="G13" s="2">
        <v>0</v>
      </c>
      <c r="H13" s="2">
        <v>0</v>
      </c>
      <c r="I13" s="69">
        <f t="shared" si="0"/>
        <v>42075310</v>
      </c>
      <c r="L13" s="181"/>
    </row>
    <row r="14" spans="1:12" ht="18" customHeight="1" x14ac:dyDescent="0.3">
      <c r="A14" s="277"/>
      <c r="B14" s="257"/>
      <c r="C14" s="241"/>
      <c r="D14" s="242"/>
      <c r="E14" s="1" t="s">
        <v>40</v>
      </c>
      <c r="F14" s="54">
        <f>F13-F12</f>
        <v>-3586690</v>
      </c>
      <c r="G14" s="2">
        <v>0</v>
      </c>
      <c r="H14" s="2">
        <v>0</v>
      </c>
      <c r="I14" s="70">
        <f t="shared" si="0"/>
        <v>-3586690</v>
      </c>
      <c r="L14" s="181"/>
    </row>
    <row r="15" spans="1:12" ht="18" customHeight="1" x14ac:dyDescent="0.3">
      <c r="A15" s="277"/>
      <c r="B15" s="257"/>
      <c r="C15" s="237" t="s">
        <v>14</v>
      </c>
      <c r="D15" s="238"/>
      <c r="E15" s="1" t="s">
        <v>38</v>
      </c>
      <c r="F15" s="13">
        <f>'2024년 세입세출명세서'!E19</f>
        <v>65999000</v>
      </c>
      <c r="G15" s="3">
        <v>5800000</v>
      </c>
      <c r="H15" s="2">
        <v>0</v>
      </c>
      <c r="I15" s="69">
        <f t="shared" si="0"/>
        <v>71799000</v>
      </c>
      <c r="L15" s="181"/>
    </row>
    <row r="16" spans="1:12" ht="18" customHeight="1" x14ac:dyDescent="0.3">
      <c r="A16" s="277"/>
      <c r="B16" s="257"/>
      <c r="C16" s="239"/>
      <c r="D16" s="240"/>
      <c r="E16" s="1" t="s">
        <v>39</v>
      </c>
      <c r="F16" s="3">
        <v>56585430</v>
      </c>
      <c r="G16" s="3">
        <v>5800000</v>
      </c>
      <c r="H16" s="2">
        <v>0</v>
      </c>
      <c r="I16" s="69">
        <f t="shared" si="0"/>
        <v>62385430</v>
      </c>
      <c r="L16" s="181"/>
    </row>
    <row r="17" spans="1:12" ht="18" customHeight="1" x14ac:dyDescent="0.3">
      <c r="A17" s="277"/>
      <c r="B17" s="257"/>
      <c r="C17" s="241"/>
      <c r="D17" s="242"/>
      <c r="E17" s="1" t="s">
        <v>40</v>
      </c>
      <c r="F17" s="54">
        <f>F16-F15</f>
        <v>-9413570</v>
      </c>
      <c r="G17" s="2">
        <v>0</v>
      </c>
      <c r="H17" s="2">
        <v>0</v>
      </c>
      <c r="I17" s="70">
        <f t="shared" si="0"/>
        <v>-9413570</v>
      </c>
      <c r="L17" s="181"/>
    </row>
    <row r="18" spans="1:12" ht="18" customHeight="1" x14ac:dyDescent="0.3">
      <c r="A18" s="277"/>
      <c r="B18" s="257"/>
      <c r="C18" s="237" t="s">
        <v>70</v>
      </c>
      <c r="D18" s="238"/>
      <c r="E18" s="1" t="s">
        <v>38</v>
      </c>
      <c r="F18" s="13">
        <f>'2024년 세입세출명세서'!E20</f>
        <v>48966000</v>
      </c>
      <c r="G18" s="3">
        <v>600000</v>
      </c>
      <c r="H18" s="2">
        <v>0</v>
      </c>
      <c r="I18" s="69">
        <f t="shared" si="0"/>
        <v>49566000</v>
      </c>
      <c r="L18" s="181"/>
    </row>
    <row r="19" spans="1:12" ht="18" customHeight="1" x14ac:dyDescent="0.3">
      <c r="A19" s="277"/>
      <c r="B19" s="257"/>
      <c r="C19" s="239"/>
      <c r="D19" s="240"/>
      <c r="E19" s="1" t="s">
        <v>39</v>
      </c>
      <c r="F19" s="3">
        <v>46273400</v>
      </c>
      <c r="G19" s="3">
        <v>600000</v>
      </c>
      <c r="H19" s="2">
        <v>0</v>
      </c>
      <c r="I19" s="69">
        <f t="shared" si="0"/>
        <v>46873400</v>
      </c>
      <c r="L19" s="181"/>
    </row>
    <row r="20" spans="1:12" ht="18" customHeight="1" x14ac:dyDescent="0.3">
      <c r="A20" s="277"/>
      <c r="B20" s="209"/>
      <c r="C20" s="241"/>
      <c r="D20" s="242"/>
      <c r="E20" s="1" t="s">
        <v>40</v>
      </c>
      <c r="F20" s="54">
        <f>F19-F18</f>
        <v>-2692600</v>
      </c>
      <c r="G20" s="2">
        <v>0</v>
      </c>
      <c r="H20" s="2">
        <v>0</v>
      </c>
      <c r="I20" s="70">
        <f t="shared" si="0"/>
        <v>-2692600</v>
      </c>
      <c r="L20" s="181"/>
    </row>
    <row r="21" spans="1:12" ht="18" customHeight="1" x14ac:dyDescent="0.3">
      <c r="A21" s="277"/>
      <c r="B21" s="267" t="s">
        <v>41</v>
      </c>
      <c r="C21" s="268"/>
      <c r="D21" s="269"/>
      <c r="E21" s="16" t="s">
        <v>38</v>
      </c>
      <c r="F21" s="4">
        <f>F6+F9+F12+F15+F18</f>
        <v>712568000</v>
      </c>
      <c r="G21" s="4">
        <v>6400000</v>
      </c>
      <c r="H21" s="5">
        <v>0</v>
      </c>
      <c r="I21" s="71">
        <f t="shared" si="0"/>
        <v>718968000</v>
      </c>
      <c r="L21" s="181"/>
    </row>
    <row r="22" spans="1:12" ht="18" customHeight="1" x14ac:dyDescent="0.3">
      <c r="A22" s="277"/>
      <c r="B22" s="270"/>
      <c r="C22" s="271"/>
      <c r="D22" s="272"/>
      <c r="E22" s="16" t="s">
        <v>39</v>
      </c>
      <c r="F22" s="4">
        <f>F7+F10+F13+F16+F19</f>
        <v>643726230</v>
      </c>
      <c r="G22" s="4">
        <v>6400000</v>
      </c>
      <c r="H22" s="5">
        <v>0</v>
      </c>
      <c r="I22" s="71">
        <f t="shared" si="0"/>
        <v>650126230</v>
      </c>
      <c r="L22" s="181"/>
    </row>
    <row r="23" spans="1:12" ht="18" customHeight="1" x14ac:dyDescent="0.3">
      <c r="A23" s="277"/>
      <c r="B23" s="273"/>
      <c r="C23" s="274"/>
      <c r="D23" s="275"/>
      <c r="E23" s="16" t="s">
        <v>40</v>
      </c>
      <c r="F23" s="55">
        <f>F22-F21</f>
        <v>-68841770</v>
      </c>
      <c r="G23" s="5">
        <v>0</v>
      </c>
      <c r="H23" s="5">
        <v>0</v>
      </c>
      <c r="I23" s="72">
        <f t="shared" si="0"/>
        <v>-68841770</v>
      </c>
      <c r="L23" s="181"/>
    </row>
    <row r="24" spans="1:12" ht="18" customHeight="1" x14ac:dyDescent="0.3">
      <c r="A24" s="277"/>
      <c r="B24" s="210" t="s">
        <v>69</v>
      </c>
      <c r="C24" s="237" t="s">
        <v>71</v>
      </c>
      <c r="D24" s="238"/>
      <c r="E24" s="1" t="s">
        <v>38</v>
      </c>
      <c r="F24" s="3">
        <f>'2024년 세입세출명세서'!E22</f>
        <v>1000000</v>
      </c>
      <c r="G24" s="2">
        <v>0</v>
      </c>
      <c r="H24" s="2">
        <v>0</v>
      </c>
      <c r="I24" s="69">
        <f t="shared" si="0"/>
        <v>1000000</v>
      </c>
      <c r="L24" s="181"/>
    </row>
    <row r="25" spans="1:12" ht="18" customHeight="1" x14ac:dyDescent="0.3">
      <c r="A25" s="277"/>
      <c r="B25" s="257"/>
      <c r="C25" s="239"/>
      <c r="D25" s="240"/>
      <c r="E25" s="1" t="s">
        <v>39</v>
      </c>
      <c r="F25" s="3">
        <v>1000000</v>
      </c>
      <c r="G25" s="2">
        <v>0</v>
      </c>
      <c r="H25" s="2">
        <v>0</v>
      </c>
      <c r="I25" s="69">
        <f t="shared" si="0"/>
        <v>1000000</v>
      </c>
      <c r="L25" s="181"/>
    </row>
    <row r="26" spans="1:12" ht="18" customHeight="1" x14ac:dyDescent="0.3">
      <c r="A26" s="277"/>
      <c r="B26" s="257"/>
      <c r="C26" s="241"/>
      <c r="D26" s="242"/>
      <c r="E26" s="1" t="s">
        <v>40</v>
      </c>
      <c r="F26" s="54">
        <f>F24-F25</f>
        <v>0</v>
      </c>
      <c r="G26" s="2">
        <v>0</v>
      </c>
      <c r="H26" s="2">
        <v>0</v>
      </c>
      <c r="I26" s="70">
        <f t="shared" si="0"/>
        <v>0</v>
      </c>
      <c r="L26" s="181"/>
    </row>
    <row r="27" spans="1:12" ht="18" customHeight="1" x14ac:dyDescent="0.3">
      <c r="A27" s="277"/>
      <c r="B27" s="257"/>
      <c r="C27" s="237" t="s">
        <v>18</v>
      </c>
      <c r="D27" s="238"/>
      <c r="E27" s="1" t="s">
        <v>38</v>
      </c>
      <c r="F27" s="3">
        <f>'2024년 세입세출명세서'!E23</f>
        <v>3650000</v>
      </c>
      <c r="G27" s="2">
        <v>0</v>
      </c>
      <c r="H27" s="2">
        <v>0</v>
      </c>
      <c r="I27" s="69">
        <f t="shared" si="0"/>
        <v>3650000</v>
      </c>
      <c r="L27" s="181"/>
    </row>
    <row r="28" spans="1:12" ht="18" customHeight="1" x14ac:dyDescent="0.3">
      <c r="A28" s="277"/>
      <c r="B28" s="257"/>
      <c r="C28" s="239"/>
      <c r="D28" s="240"/>
      <c r="E28" s="1" t="s">
        <v>39</v>
      </c>
      <c r="F28" s="3">
        <v>3500000</v>
      </c>
      <c r="G28" s="2">
        <v>0</v>
      </c>
      <c r="H28" s="2">
        <v>0</v>
      </c>
      <c r="I28" s="69">
        <f t="shared" si="0"/>
        <v>3500000</v>
      </c>
      <c r="L28" s="22"/>
    </row>
    <row r="29" spans="1:12" ht="18" customHeight="1" x14ac:dyDescent="0.3">
      <c r="A29" s="277"/>
      <c r="B29" s="209"/>
      <c r="C29" s="241"/>
      <c r="D29" s="242"/>
      <c r="E29" s="1" t="s">
        <v>40</v>
      </c>
      <c r="F29" s="54">
        <f>F28-F27</f>
        <v>-150000</v>
      </c>
      <c r="G29" s="2">
        <v>0</v>
      </c>
      <c r="H29" s="2">
        <v>0</v>
      </c>
      <c r="I29" s="70">
        <f t="shared" si="0"/>
        <v>-150000</v>
      </c>
      <c r="L29" s="182"/>
    </row>
    <row r="30" spans="1:12" ht="18" customHeight="1" x14ac:dyDescent="0.3">
      <c r="A30" s="277"/>
      <c r="B30" s="267" t="s">
        <v>41</v>
      </c>
      <c r="C30" s="268"/>
      <c r="D30" s="269"/>
      <c r="E30" s="16" t="s">
        <v>38</v>
      </c>
      <c r="F30" s="4">
        <f>F24+F27</f>
        <v>4650000</v>
      </c>
      <c r="G30" s="5"/>
      <c r="H30" s="5"/>
      <c r="I30" s="71">
        <f t="shared" si="0"/>
        <v>4650000</v>
      </c>
      <c r="L30" s="182"/>
    </row>
    <row r="31" spans="1:12" ht="18" customHeight="1" x14ac:dyDescent="0.3">
      <c r="A31" s="277"/>
      <c r="B31" s="270"/>
      <c r="C31" s="271"/>
      <c r="D31" s="272"/>
      <c r="E31" s="16" t="s">
        <v>39</v>
      </c>
      <c r="F31" s="4">
        <f>F25+F28</f>
        <v>4500000</v>
      </c>
      <c r="G31" s="5"/>
      <c r="H31" s="5"/>
      <c r="I31" s="71">
        <f t="shared" si="0"/>
        <v>4500000</v>
      </c>
      <c r="L31" s="182"/>
    </row>
    <row r="32" spans="1:12" ht="18" customHeight="1" x14ac:dyDescent="0.3">
      <c r="A32" s="277"/>
      <c r="B32" s="273"/>
      <c r="C32" s="274"/>
      <c r="D32" s="275"/>
      <c r="E32" s="16" t="s">
        <v>40</v>
      </c>
      <c r="F32" s="55">
        <f>F31-F30</f>
        <v>-150000</v>
      </c>
      <c r="G32" s="5"/>
      <c r="H32" s="5"/>
      <c r="I32" s="72">
        <f t="shared" si="0"/>
        <v>-150000</v>
      </c>
      <c r="L32" s="182"/>
    </row>
    <row r="33" spans="1:12" ht="18" customHeight="1" x14ac:dyDescent="0.3">
      <c r="A33" s="277"/>
      <c r="B33" s="210" t="s">
        <v>19</v>
      </c>
      <c r="C33" s="237" t="s">
        <v>50</v>
      </c>
      <c r="D33" s="238"/>
      <c r="E33" s="1" t="s">
        <v>38</v>
      </c>
      <c r="F33" s="3">
        <f>'2024년 세입세출명세서'!E25</f>
        <v>7650000</v>
      </c>
      <c r="G33" s="2">
        <v>0</v>
      </c>
      <c r="H33" s="2">
        <v>0</v>
      </c>
      <c r="I33" s="69">
        <f t="shared" si="0"/>
        <v>7650000</v>
      </c>
      <c r="L33" s="182"/>
    </row>
    <row r="34" spans="1:12" ht="18" customHeight="1" x14ac:dyDescent="0.3">
      <c r="A34" s="277"/>
      <c r="B34" s="257"/>
      <c r="C34" s="239"/>
      <c r="D34" s="240"/>
      <c r="E34" s="1" t="s">
        <v>39</v>
      </c>
      <c r="F34" s="3">
        <v>4152500</v>
      </c>
      <c r="G34" s="2">
        <v>0</v>
      </c>
      <c r="H34" s="2">
        <v>0</v>
      </c>
      <c r="I34" s="69">
        <f t="shared" si="0"/>
        <v>4152500</v>
      </c>
      <c r="L34" s="181"/>
    </row>
    <row r="35" spans="1:12" ht="18" customHeight="1" x14ac:dyDescent="0.3">
      <c r="A35" s="277"/>
      <c r="B35" s="257"/>
      <c r="C35" s="241"/>
      <c r="D35" s="242"/>
      <c r="E35" s="1" t="s">
        <v>40</v>
      </c>
      <c r="F35" s="54">
        <f>F34-F33</f>
        <v>-3497500</v>
      </c>
      <c r="G35" s="2">
        <v>0</v>
      </c>
      <c r="H35" s="2">
        <v>0</v>
      </c>
      <c r="I35" s="70">
        <f t="shared" si="0"/>
        <v>-3497500</v>
      </c>
      <c r="L35" s="181"/>
    </row>
    <row r="36" spans="1:12" ht="18" customHeight="1" x14ac:dyDescent="0.3">
      <c r="A36" s="277"/>
      <c r="B36" s="257"/>
      <c r="C36" s="237" t="s">
        <v>51</v>
      </c>
      <c r="D36" s="238"/>
      <c r="E36" s="1" t="s">
        <v>38</v>
      </c>
      <c r="F36" s="3">
        <f>'2024년 세입세출명세서'!E26</f>
        <v>32964000</v>
      </c>
      <c r="G36" s="2">
        <v>0</v>
      </c>
      <c r="H36" s="2">
        <v>0</v>
      </c>
      <c r="I36" s="69">
        <f t="shared" si="0"/>
        <v>32964000</v>
      </c>
      <c r="L36" s="181"/>
    </row>
    <row r="37" spans="1:12" ht="18" customHeight="1" x14ac:dyDescent="0.3">
      <c r="A37" s="277"/>
      <c r="B37" s="257"/>
      <c r="C37" s="239"/>
      <c r="D37" s="240"/>
      <c r="E37" s="1" t="s">
        <v>39</v>
      </c>
      <c r="F37" s="3">
        <v>30984000</v>
      </c>
      <c r="G37" s="2">
        <v>0</v>
      </c>
      <c r="H37" s="2">
        <v>0</v>
      </c>
      <c r="I37" s="69">
        <f t="shared" si="0"/>
        <v>30984000</v>
      </c>
    </row>
    <row r="38" spans="1:12" ht="18" customHeight="1" x14ac:dyDescent="0.3">
      <c r="A38" s="277"/>
      <c r="B38" s="257"/>
      <c r="C38" s="241"/>
      <c r="D38" s="242"/>
      <c r="E38" s="1" t="s">
        <v>40</v>
      </c>
      <c r="F38" s="54">
        <f>F37-F36</f>
        <v>-1980000</v>
      </c>
      <c r="G38" s="2">
        <v>0</v>
      </c>
      <c r="H38" s="2">
        <v>0</v>
      </c>
      <c r="I38" s="70">
        <f t="shared" ref="I38:I72" si="1">F38+G38+H38</f>
        <v>-1980000</v>
      </c>
    </row>
    <row r="39" spans="1:12" ht="18" customHeight="1" x14ac:dyDescent="0.3">
      <c r="A39" s="277"/>
      <c r="B39" s="257"/>
      <c r="C39" s="237" t="s">
        <v>21</v>
      </c>
      <c r="D39" s="238"/>
      <c r="E39" s="1" t="s">
        <v>38</v>
      </c>
      <c r="F39" s="3">
        <f>'2024년 세입세출명세서'!E27</f>
        <v>4000000</v>
      </c>
      <c r="G39" s="2">
        <v>0</v>
      </c>
      <c r="H39" s="2">
        <v>0</v>
      </c>
      <c r="I39" s="69">
        <f t="shared" si="1"/>
        <v>4000000</v>
      </c>
    </row>
    <row r="40" spans="1:12" ht="18" customHeight="1" x14ac:dyDescent="0.3">
      <c r="A40" s="277"/>
      <c r="B40" s="257"/>
      <c r="C40" s="239"/>
      <c r="D40" s="240"/>
      <c r="E40" s="1" t="s">
        <v>39</v>
      </c>
      <c r="F40" s="3">
        <v>4000000</v>
      </c>
      <c r="G40" s="2">
        <v>0</v>
      </c>
      <c r="H40" s="2">
        <v>0</v>
      </c>
      <c r="I40" s="69">
        <f t="shared" si="1"/>
        <v>4000000</v>
      </c>
    </row>
    <row r="41" spans="1:12" ht="18" customHeight="1" x14ac:dyDescent="0.3">
      <c r="A41" s="277"/>
      <c r="B41" s="257"/>
      <c r="C41" s="241"/>
      <c r="D41" s="242"/>
      <c r="E41" s="1" t="s">
        <v>40</v>
      </c>
      <c r="F41" s="54">
        <f>F40-F39</f>
        <v>0</v>
      </c>
      <c r="G41" s="2">
        <v>0</v>
      </c>
      <c r="H41" s="2">
        <v>0</v>
      </c>
      <c r="I41" s="70">
        <f t="shared" si="1"/>
        <v>0</v>
      </c>
    </row>
    <row r="42" spans="1:12" ht="18" customHeight="1" x14ac:dyDescent="0.3">
      <c r="A42" s="277"/>
      <c r="B42" s="257"/>
      <c r="C42" s="237" t="s">
        <v>22</v>
      </c>
      <c r="D42" s="238"/>
      <c r="E42" s="1" t="s">
        <v>38</v>
      </c>
      <c r="F42" s="127">
        <f>'2024년 세입세출명세서'!E28</f>
        <v>18000000</v>
      </c>
      <c r="G42" s="2">
        <v>0</v>
      </c>
      <c r="H42" s="2">
        <v>0</v>
      </c>
      <c r="I42" s="69">
        <f t="shared" si="1"/>
        <v>18000000</v>
      </c>
    </row>
    <row r="43" spans="1:12" ht="18" customHeight="1" x14ac:dyDescent="0.3">
      <c r="A43" s="277"/>
      <c r="B43" s="257"/>
      <c r="C43" s="239"/>
      <c r="D43" s="240"/>
      <c r="E43" s="1" t="s">
        <v>39</v>
      </c>
      <c r="F43" s="127">
        <v>17322400</v>
      </c>
      <c r="G43" s="2">
        <v>0</v>
      </c>
      <c r="H43" s="2">
        <v>0</v>
      </c>
      <c r="I43" s="69">
        <f t="shared" si="1"/>
        <v>17322400</v>
      </c>
    </row>
    <row r="44" spans="1:12" ht="18" customHeight="1" x14ac:dyDescent="0.3">
      <c r="A44" s="277"/>
      <c r="B44" s="257"/>
      <c r="C44" s="241"/>
      <c r="D44" s="242"/>
      <c r="E44" s="1" t="s">
        <v>40</v>
      </c>
      <c r="F44" s="128">
        <f>F43-F42</f>
        <v>-677600</v>
      </c>
      <c r="G44" s="2">
        <v>0</v>
      </c>
      <c r="H44" s="2">
        <v>0</v>
      </c>
      <c r="I44" s="70">
        <f t="shared" si="1"/>
        <v>-677600</v>
      </c>
    </row>
    <row r="45" spans="1:12" ht="18" customHeight="1" x14ac:dyDescent="0.3">
      <c r="A45" s="277"/>
      <c r="B45" s="257"/>
      <c r="C45" s="237" t="s">
        <v>73</v>
      </c>
      <c r="D45" s="238"/>
      <c r="E45" s="1" t="s">
        <v>38</v>
      </c>
      <c r="F45" s="3">
        <f>'2024년 세입세출명세서'!E29</f>
        <v>18613000</v>
      </c>
      <c r="G45" s="3">
        <v>600000</v>
      </c>
      <c r="H45" s="2">
        <v>0</v>
      </c>
      <c r="I45" s="69">
        <f t="shared" si="1"/>
        <v>19213000</v>
      </c>
    </row>
    <row r="46" spans="1:12" ht="18" customHeight="1" x14ac:dyDescent="0.3">
      <c r="A46" s="277"/>
      <c r="B46" s="257"/>
      <c r="C46" s="239"/>
      <c r="D46" s="240"/>
      <c r="E46" s="1" t="s">
        <v>39</v>
      </c>
      <c r="F46" s="3">
        <v>18319690</v>
      </c>
      <c r="G46" s="3">
        <v>600000</v>
      </c>
      <c r="H46" s="2">
        <v>0</v>
      </c>
      <c r="I46" s="69">
        <f t="shared" si="1"/>
        <v>18919690</v>
      </c>
    </row>
    <row r="47" spans="1:12" ht="18" customHeight="1" x14ac:dyDescent="0.3">
      <c r="A47" s="277"/>
      <c r="B47" s="257"/>
      <c r="C47" s="241"/>
      <c r="D47" s="242"/>
      <c r="E47" s="1" t="s">
        <v>40</v>
      </c>
      <c r="F47" s="54">
        <f>F46-F45</f>
        <v>-293310</v>
      </c>
      <c r="G47" s="2">
        <v>0</v>
      </c>
      <c r="H47" s="2">
        <v>0</v>
      </c>
      <c r="I47" s="70">
        <f t="shared" si="1"/>
        <v>-293310</v>
      </c>
    </row>
    <row r="48" spans="1:12" ht="18" customHeight="1" x14ac:dyDescent="0.3">
      <c r="A48" s="277"/>
      <c r="B48" s="257"/>
      <c r="C48" s="237" t="s">
        <v>72</v>
      </c>
      <c r="D48" s="238"/>
      <c r="E48" s="1" t="s">
        <v>38</v>
      </c>
      <c r="F48" s="3">
        <f>'2024년 세입세출명세서'!E30</f>
        <v>1950000</v>
      </c>
      <c r="G48" s="2">
        <v>0</v>
      </c>
      <c r="H48" s="2">
        <v>0</v>
      </c>
      <c r="I48" s="69">
        <f t="shared" si="1"/>
        <v>1950000</v>
      </c>
    </row>
    <row r="49" spans="1:9" ht="18" customHeight="1" x14ac:dyDescent="0.3">
      <c r="A49" s="277"/>
      <c r="B49" s="257"/>
      <c r="C49" s="239"/>
      <c r="D49" s="240"/>
      <c r="E49" s="1" t="s">
        <v>39</v>
      </c>
      <c r="F49" s="3">
        <v>1470000</v>
      </c>
      <c r="G49" s="2">
        <v>0</v>
      </c>
      <c r="H49" s="2">
        <v>0</v>
      </c>
      <c r="I49" s="69">
        <f t="shared" si="1"/>
        <v>1470000</v>
      </c>
    </row>
    <row r="50" spans="1:9" ht="18" customHeight="1" x14ac:dyDescent="0.3">
      <c r="A50" s="277"/>
      <c r="B50" s="209"/>
      <c r="C50" s="241"/>
      <c r="D50" s="242"/>
      <c r="E50" s="1" t="s">
        <v>40</v>
      </c>
      <c r="F50" s="54">
        <f>F49-F48</f>
        <v>-480000</v>
      </c>
      <c r="G50" s="2">
        <v>0</v>
      </c>
      <c r="H50" s="2">
        <v>0</v>
      </c>
      <c r="I50" s="70">
        <f t="shared" si="1"/>
        <v>-480000</v>
      </c>
    </row>
    <row r="51" spans="1:9" ht="18" customHeight="1" x14ac:dyDescent="0.3">
      <c r="A51" s="277"/>
      <c r="B51" s="267" t="s">
        <v>41</v>
      </c>
      <c r="C51" s="268"/>
      <c r="D51" s="269"/>
      <c r="E51" s="16" t="s">
        <v>38</v>
      </c>
      <c r="F51" s="4">
        <f>F33+F36+F39+F42+F45+F48</f>
        <v>83177000</v>
      </c>
      <c r="G51" s="4">
        <v>600000</v>
      </c>
      <c r="H51" s="5">
        <v>0</v>
      </c>
      <c r="I51" s="71">
        <f t="shared" si="1"/>
        <v>83777000</v>
      </c>
    </row>
    <row r="52" spans="1:9" ht="18" customHeight="1" x14ac:dyDescent="0.3">
      <c r="A52" s="277"/>
      <c r="B52" s="270"/>
      <c r="C52" s="271"/>
      <c r="D52" s="272"/>
      <c r="E52" s="16" t="s">
        <v>39</v>
      </c>
      <c r="F52" s="4">
        <f>F34+F37+F40+F43+F46+F49</f>
        <v>76248590</v>
      </c>
      <c r="G52" s="4">
        <v>600000</v>
      </c>
      <c r="H52" s="5">
        <v>0</v>
      </c>
      <c r="I52" s="71">
        <f t="shared" si="1"/>
        <v>76848590</v>
      </c>
    </row>
    <row r="53" spans="1:9" ht="18" customHeight="1" x14ac:dyDescent="0.3">
      <c r="A53" s="282"/>
      <c r="B53" s="273"/>
      <c r="C53" s="274"/>
      <c r="D53" s="275"/>
      <c r="E53" s="16" t="s">
        <v>40</v>
      </c>
      <c r="F53" s="55">
        <f>F52-F51</f>
        <v>-6928410</v>
      </c>
      <c r="G53" s="5">
        <v>0</v>
      </c>
      <c r="H53" s="5">
        <v>0</v>
      </c>
      <c r="I53" s="72">
        <f t="shared" si="1"/>
        <v>-6928410</v>
      </c>
    </row>
    <row r="54" spans="1:9" ht="18" customHeight="1" x14ac:dyDescent="0.3">
      <c r="A54" s="276" t="s">
        <v>84</v>
      </c>
      <c r="B54" s="210" t="s">
        <v>25</v>
      </c>
      <c r="C54" s="237" t="s">
        <v>52</v>
      </c>
      <c r="D54" s="238"/>
      <c r="E54" s="1" t="s">
        <v>38</v>
      </c>
      <c r="F54" s="3">
        <f>'2024년 세입세출명세서'!E32</f>
        <v>54380000</v>
      </c>
      <c r="G54" s="2">
        <v>0</v>
      </c>
      <c r="H54" s="2">
        <v>0</v>
      </c>
      <c r="I54" s="69">
        <f t="shared" si="1"/>
        <v>54380000</v>
      </c>
    </row>
    <row r="55" spans="1:9" ht="18" customHeight="1" x14ac:dyDescent="0.3">
      <c r="A55" s="277"/>
      <c r="B55" s="257"/>
      <c r="C55" s="239"/>
      <c r="D55" s="240"/>
      <c r="E55" s="1" t="s">
        <v>39</v>
      </c>
      <c r="F55" s="3">
        <v>54380000</v>
      </c>
      <c r="G55" s="2">
        <v>0</v>
      </c>
      <c r="H55" s="2">
        <v>0</v>
      </c>
      <c r="I55" s="69">
        <f t="shared" si="1"/>
        <v>54380000</v>
      </c>
    </row>
    <row r="56" spans="1:9" ht="18" customHeight="1" x14ac:dyDescent="0.3">
      <c r="A56" s="277"/>
      <c r="B56" s="257"/>
      <c r="C56" s="241"/>
      <c r="D56" s="242"/>
      <c r="E56" s="1" t="s">
        <v>40</v>
      </c>
      <c r="F56" s="54">
        <f>F55-F54</f>
        <v>0</v>
      </c>
      <c r="G56" s="2">
        <v>0</v>
      </c>
      <c r="H56" s="2">
        <v>0</v>
      </c>
      <c r="I56" s="70">
        <f t="shared" si="1"/>
        <v>0</v>
      </c>
    </row>
    <row r="57" spans="1:9" ht="18" customHeight="1" x14ac:dyDescent="0.3">
      <c r="A57" s="277"/>
      <c r="B57" s="257"/>
      <c r="C57" s="237" t="s">
        <v>116</v>
      </c>
      <c r="D57" s="238"/>
      <c r="E57" s="1" t="s">
        <v>38</v>
      </c>
      <c r="F57" s="3">
        <f>'2024년 세입세출명세서'!E33</f>
        <v>59488000</v>
      </c>
      <c r="G57" s="2">
        <v>0</v>
      </c>
      <c r="H57" s="2">
        <v>0</v>
      </c>
      <c r="I57" s="69">
        <f t="shared" ref="I57:I59" si="2">F57+G57+H57</f>
        <v>59488000</v>
      </c>
    </row>
    <row r="58" spans="1:9" ht="18" customHeight="1" x14ac:dyDescent="0.3">
      <c r="A58" s="277"/>
      <c r="B58" s="257"/>
      <c r="C58" s="239"/>
      <c r="D58" s="240"/>
      <c r="E58" s="1" t="s">
        <v>39</v>
      </c>
      <c r="F58" s="3">
        <v>54590330</v>
      </c>
      <c r="G58" s="2">
        <v>0</v>
      </c>
      <c r="H58" s="2">
        <v>0</v>
      </c>
      <c r="I58" s="69">
        <f t="shared" si="2"/>
        <v>54590330</v>
      </c>
    </row>
    <row r="59" spans="1:9" ht="18" customHeight="1" x14ac:dyDescent="0.3">
      <c r="A59" s="277"/>
      <c r="B59" s="257"/>
      <c r="C59" s="241"/>
      <c r="D59" s="242"/>
      <c r="E59" s="1" t="s">
        <v>40</v>
      </c>
      <c r="F59" s="54">
        <f>F58-F57</f>
        <v>-4897670</v>
      </c>
      <c r="G59" s="2">
        <v>0</v>
      </c>
      <c r="H59" s="2">
        <v>0</v>
      </c>
      <c r="I59" s="70">
        <f t="shared" si="2"/>
        <v>-4897670</v>
      </c>
    </row>
    <row r="60" spans="1:9" ht="18" customHeight="1" x14ac:dyDescent="0.3">
      <c r="A60" s="277"/>
      <c r="B60" s="257"/>
      <c r="C60" s="237" t="s">
        <v>53</v>
      </c>
      <c r="D60" s="238"/>
      <c r="E60" s="1" t="s">
        <v>38</v>
      </c>
      <c r="F60" s="3">
        <f>'2024년 세입세출명세서'!E34</f>
        <v>250221000</v>
      </c>
      <c r="G60" s="2">
        <v>0</v>
      </c>
      <c r="H60" s="2">
        <v>0</v>
      </c>
      <c r="I60" s="69">
        <f t="shared" si="1"/>
        <v>250221000</v>
      </c>
    </row>
    <row r="61" spans="1:9" ht="18" customHeight="1" x14ac:dyDescent="0.3">
      <c r="A61" s="277"/>
      <c r="B61" s="257"/>
      <c r="C61" s="239"/>
      <c r="D61" s="240"/>
      <c r="E61" s="1" t="s">
        <v>39</v>
      </c>
      <c r="F61" s="3">
        <v>112013210</v>
      </c>
      <c r="G61" s="2">
        <v>0</v>
      </c>
      <c r="H61" s="2">
        <v>0</v>
      </c>
      <c r="I61" s="69">
        <f t="shared" si="1"/>
        <v>112013210</v>
      </c>
    </row>
    <row r="62" spans="1:9" ht="18" customHeight="1" x14ac:dyDescent="0.3">
      <c r="A62" s="277"/>
      <c r="B62" s="257"/>
      <c r="C62" s="241"/>
      <c r="D62" s="242"/>
      <c r="E62" s="1" t="s">
        <v>40</v>
      </c>
      <c r="F62" s="54">
        <f>F61-F60</f>
        <v>-138207790</v>
      </c>
      <c r="G62" s="2">
        <v>0</v>
      </c>
      <c r="H62" s="2">
        <v>0</v>
      </c>
      <c r="I62" s="70">
        <f t="shared" si="1"/>
        <v>-138207790</v>
      </c>
    </row>
    <row r="63" spans="1:9" ht="18" customHeight="1" x14ac:dyDescent="0.3">
      <c r="A63" s="277"/>
      <c r="B63" s="257"/>
      <c r="C63" s="237" t="s">
        <v>54</v>
      </c>
      <c r="D63" s="238"/>
      <c r="E63" s="1" t="s">
        <v>38</v>
      </c>
      <c r="F63" s="3">
        <f>'2024년 세입세출명세서'!E35</f>
        <v>26800000</v>
      </c>
      <c r="G63" s="2">
        <v>0</v>
      </c>
      <c r="H63" s="2">
        <v>0</v>
      </c>
      <c r="I63" s="69">
        <f t="shared" si="1"/>
        <v>26800000</v>
      </c>
    </row>
    <row r="64" spans="1:9" ht="18" customHeight="1" x14ac:dyDescent="0.3">
      <c r="A64" s="277"/>
      <c r="B64" s="257"/>
      <c r="C64" s="239"/>
      <c r="D64" s="240"/>
      <c r="E64" s="1" t="s">
        <v>39</v>
      </c>
      <c r="F64" s="3">
        <v>26800000</v>
      </c>
      <c r="G64" s="2">
        <v>0</v>
      </c>
      <c r="H64" s="2">
        <v>0</v>
      </c>
      <c r="I64" s="69">
        <f t="shared" si="1"/>
        <v>26800000</v>
      </c>
    </row>
    <row r="65" spans="1:9" ht="18" customHeight="1" x14ac:dyDescent="0.3">
      <c r="A65" s="277"/>
      <c r="B65" s="257"/>
      <c r="C65" s="241"/>
      <c r="D65" s="242"/>
      <c r="E65" s="1" t="s">
        <v>40</v>
      </c>
      <c r="F65" s="54">
        <f>F64-F63</f>
        <v>0</v>
      </c>
      <c r="G65" s="2">
        <v>0</v>
      </c>
      <c r="H65" s="2">
        <v>0</v>
      </c>
      <c r="I65" s="70">
        <f t="shared" si="1"/>
        <v>0</v>
      </c>
    </row>
    <row r="66" spans="1:9" ht="18" customHeight="1" x14ac:dyDescent="0.3">
      <c r="A66" s="277"/>
      <c r="B66" s="257"/>
      <c r="C66" s="237" t="s">
        <v>117</v>
      </c>
      <c r="D66" s="238"/>
      <c r="E66" s="1" t="s">
        <v>38</v>
      </c>
      <c r="F66" s="3">
        <f>'2024년 세입세출명세서'!E36</f>
        <v>19600000</v>
      </c>
      <c r="G66" s="2">
        <v>0</v>
      </c>
      <c r="H66" s="2">
        <v>0</v>
      </c>
      <c r="I66" s="69">
        <f t="shared" si="1"/>
        <v>19600000</v>
      </c>
    </row>
    <row r="67" spans="1:9" ht="18" customHeight="1" x14ac:dyDescent="0.3">
      <c r="A67" s="277"/>
      <c r="B67" s="257"/>
      <c r="C67" s="239"/>
      <c r="D67" s="240"/>
      <c r="E67" s="1" t="s">
        <v>39</v>
      </c>
      <c r="F67" s="3">
        <v>19600000</v>
      </c>
      <c r="G67" s="2">
        <v>0</v>
      </c>
      <c r="H67" s="2">
        <v>0</v>
      </c>
      <c r="I67" s="69">
        <f t="shared" si="1"/>
        <v>19600000</v>
      </c>
    </row>
    <row r="68" spans="1:9" ht="18" customHeight="1" x14ac:dyDescent="0.3">
      <c r="A68" s="277"/>
      <c r="B68" s="209"/>
      <c r="C68" s="241"/>
      <c r="D68" s="242"/>
      <c r="E68" s="1" t="s">
        <v>40</v>
      </c>
      <c r="F68" s="54">
        <f>F67-F66</f>
        <v>0</v>
      </c>
      <c r="G68" s="2">
        <v>0</v>
      </c>
      <c r="H68" s="2">
        <v>0</v>
      </c>
      <c r="I68" s="70">
        <f t="shared" si="1"/>
        <v>0</v>
      </c>
    </row>
    <row r="69" spans="1:9" ht="18" customHeight="1" x14ac:dyDescent="0.3">
      <c r="A69" s="277"/>
      <c r="B69" s="267" t="s">
        <v>41</v>
      </c>
      <c r="C69" s="268"/>
      <c r="D69" s="269"/>
      <c r="E69" s="16" t="s">
        <v>38</v>
      </c>
      <c r="F69" s="4">
        <f>F54+F60+F63+F66+F57</f>
        <v>410489000</v>
      </c>
      <c r="G69" s="5">
        <v>0</v>
      </c>
      <c r="H69" s="5">
        <v>0</v>
      </c>
      <c r="I69" s="71">
        <f t="shared" si="1"/>
        <v>410489000</v>
      </c>
    </row>
    <row r="70" spans="1:9" ht="18" customHeight="1" x14ac:dyDescent="0.3">
      <c r="A70" s="277"/>
      <c r="B70" s="270"/>
      <c r="C70" s="271"/>
      <c r="D70" s="272"/>
      <c r="E70" s="16" t="s">
        <v>39</v>
      </c>
      <c r="F70" s="4">
        <f>F55+F61+F64+F67+F58</f>
        <v>267383540</v>
      </c>
      <c r="G70" s="5">
        <v>0</v>
      </c>
      <c r="H70" s="5">
        <v>0</v>
      </c>
      <c r="I70" s="71">
        <f t="shared" si="1"/>
        <v>267383540</v>
      </c>
    </row>
    <row r="71" spans="1:9" ht="18" customHeight="1" thickBot="1" x14ac:dyDescent="0.35">
      <c r="A71" s="278"/>
      <c r="B71" s="279"/>
      <c r="C71" s="280"/>
      <c r="D71" s="281"/>
      <c r="E71" s="73" t="s">
        <v>40</v>
      </c>
      <c r="F71" s="74">
        <f>F70-F69</f>
        <v>-143105460</v>
      </c>
      <c r="G71" s="75">
        <v>0</v>
      </c>
      <c r="H71" s="75">
        <v>0</v>
      </c>
      <c r="I71" s="76">
        <f t="shared" si="1"/>
        <v>-143105460</v>
      </c>
    </row>
    <row r="72" spans="1:9" ht="18" customHeight="1" x14ac:dyDescent="0.3">
      <c r="A72" s="247" t="s">
        <v>102</v>
      </c>
      <c r="B72" s="248"/>
      <c r="C72" s="248"/>
      <c r="D72" s="249"/>
      <c r="E72" s="59" t="s">
        <v>38</v>
      </c>
      <c r="F72" s="60">
        <f>F21+F30+F51+F69</f>
        <v>1210884000</v>
      </c>
      <c r="G72" s="60">
        <v>7000000</v>
      </c>
      <c r="H72" s="61">
        <v>0</v>
      </c>
      <c r="I72" s="62">
        <f t="shared" si="1"/>
        <v>1217884000</v>
      </c>
    </row>
    <row r="73" spans="1:9" ht="18" customHeight="1" x14ac:dyDescent="0.3">
      <c r="A73" s="250"/>
      <c r="B73" s="251"/>
      <c r="C73" s="251"/>
      <c r="D73" s="252"/>
      <c r="E73" s="56" t="s">
        <v>39</v>
      </c>
      <c r="F73" s="57">
        <f>F22+F31+F52+F70</f>
        <v>991858360</v>
      </c>
      <c r="G73" s="57">
        <v>7000000</v>
      </c>
      <c r="H73" s="58">
        <v>0</v>
      </c>
      <c r="I73" s="63">
        <f t="shared" ref="I73:I157" si="3">F73+G73+H73</f>
        <v>998858360</v>
      </c>
    </row>
    <row r="74" spans="1:9" ht="18" customHeight="1" thickBot="1" x14ac:dyDescent="0.35">
      <c r="A74" s="253"/>
      <c r="B74" s="254"/>
      <c r="C74" s="254"/>
      <c r="D74" s="255"/>
      <c r="E74" s="64" t="s">
        <v>40</v>
      </c>
      <c r="F74" s="65">
        <f>F73-F72</f>
        <v>-219025640</v>
      </c>
      <c r="G74" s="66">
        <v>0</v>
      </c>
      <c r="H74" s="66">
        <v>0</v>
      </c>
      <c r="I74" s="67">
        <f t="shared" si="3"/>
        <v>-219025640</v>
      </c>
    </row>
    <row r="75" spans="1:9" ht="18" customHeight="1" x14ac:dyDescent="0.3">
      <c r="A75" s="277" t="s">
        <v>82</v>
      </c>
      <c r="B75" s="257" t="s">
        <v>12</v>
      </c>
      <c r="C75" s="283" t="s">
        <v>74</v>
      </c>
      <c r="D75" s="284"/>
      <c r="E75" s="78" t="s">
        <v>38</v>
      </c>
      <c r="F75" s="129">
        <v>145300000</v>
      </c>
      <c r="G75" s="79">
        <v>0</v>
      </c>
      <c r="H75" s="79">
        <v>0</v>
      </c>
      <c r="I75" s="107">
        <f t="shared" si="3"/>
        <v>145300000</v>
      </c>
    </row>
    <row r="76" spans="1:9" ht="18" customHeight="1" x14ac:dyDescent="0.3">
      <c r="A76" s="277"/>
      <c r="B76" s="257"/>
      <c r="C76" s="239"/>
      <c r="D76" s="240"/>
      <c r="E76" s="1" t="s">
        <v>39</v>
      </c>
      <c r="F76" s="127">
        <v>139851180</v>
      </c>
      <c r="G76" s="2">
        <v>0</v>
      </c>
      <c r="H76" s="2">
        <v>0</v>
      </c>
      <c r="I76" s="69">
        <f t="shared" si="3"/>
        <v>139851180</v>
      </c>
    </row>
    <row r="77" spans="1:9" ht="18" customHeight="1" x14ac:dyDescent="0.3">
      <c r="A77" s="277"/>
      <c r="B77" s="257"/>
      <c r="C77" s="241"/>
      <c r="D77" s="242"/>
      <c r="E77" s="1" t="s">
        <v>40</v>
      </c>
      <c r="F77" s="128">
        <f>F76-F75</f>
        <v>-5448820</v>
      </c>
      <c r="G77" s="2">
        <v>0</v>
      </c>
      <c r="H77" s="2">
        <v>0</v>
      </c>
      <c r="I77" s="70">
        <f t="shared" si="3"/>
        <v>-5448820</v>
      </c>
    </row>
    <row r="78" spans="1:9" ht="18" customHeight="1" x14ac:dyDescent="0.3">
      <c r="A78" s="277"/>
      <c r="B78" s="257"/>
      <c r="C78" s="237" t="s">
        <v>75</v>
      </c>
      <c r="D78" s="238"/>
      <c r="E78" s="1" t="s">
        <v>38</v>
      </c>
      <c r="F78" s="127">
        <v>17555000</v>
      </c>
      <c r="G78" s="2">
        <v>0</v>
      </c>
      <c r="H78" s="2">
        <v>0</v>
      </c>
      <c r="I78" s="69">
        <f t="shared" si="3"/>
        <v>17555000</v>
      </c>
    </row>
    <row r="79" spans="1:9" ht="18" customHeight="1" x14ac:dyDescent="0.3">
      <c r="A79" s="277"/>
      <c r="B79" s="257"/>
      <c r="C79" s="239"/>
      <c r="D79" s="240"/>
      <c r="E79" s="1" t="s">
        <v>39</v>
      </c>
      <c r="F79" s="127">
        <v>16043140</v>
      </c>
      <c r="G79" s="2">
        <v>0</v>
      </c>
      <c r="H79" s="2">
        <v>0</v>
      </c>
      <c r="I79" s="69">
        <f t="shared" si="3"/>
        <v>16043140</v>
      </c>
    </row>
    <row r="80" spans="1:9" ht="18" customHeight="1" x14ac:dyDescent="0.3">
      <c r="A80" s="277"/>
      <c r="B80" s="257"/>
      <c r="C80" s="241"/>
      <c r="D80" s="242"/>
      <c r="E80" s="1" t="s">
        <v>40</v>
      </c>
      <c r="F80" s="128">
        <f>F79-F78</f>
        <v>-1511860</v>
      </c>
      <c r="G80" s="2">
        <v>0</v>
      </c>
      <c r="H80" s="2">
        <v>0</v>
      </c>
      <c r="I80" s="70">
        <f t="shared" si="3"/>
        <v>-1511860</v>
      </c>
    </row>
    <row r="81" spans="1:9" ht="18" customHeight="1" x14ac:dyDescent="0.3">
      <c r="A81" s="277"/>
      <c r="B81" s="257"/>
      <c r="C81" s="237" t="s">
        <v>76</v>
      </c>
      <c r="D81" s="238"/>
      <c r="E81" s="1" t="s">
        <v>38</v>
      </c>
      <c r="F81" s="127">
        <v>13226000</v>
      </c>
      <c r="G81" s="2">
        <v>0</v>
      </c>
      <c r="H81" s="2">
        <v>0</v>
      </c>
      <c r="I81" s="69">
        <f t="shared" si="3"/>
        <v>13226000</v>
      </c>
    </row>
    <row r="82" spans="1:9" ht="18" customHeight="1" x14ac:dyDescent="0.3">
      <c r="A82" s="277"/>
      <c r="B82" s="257"/>
      <c r="C82" s="239"/>
      <c r="D82" s="240"/>
      <c r="E82" s="1" t="s">
        <v>39</v>
      </c>
      <c r="F82" s="127">
        <v>13132300</v>
      </c>
      <c r="G82" s="2">
        <v>0</v>
      </c>
      <c r="H82" s="2">
        <v>0</v>
      </c>
      <c r="I82" s="69">
        <f t="shared" si="3"/>
        <v>13132300</v>
      </c>
    </row>
    <row r="83" spans="1:9" ht="18" customHeight="1" x14ac:dyDescent="0.3">
      <c r="A83" s="277"/>
      <c r="B83" s="257"/>
      <c r="C83" s="241"/>
      <c r="D83" s="242"/>
      <c r="E83" s="1" t="s">
        <v>40</v>
      </c>
      <c r="F83" s="128">
        <f>F82-F81</f>
        <v>-93700</v>
      </c>
      <c r="G83" s="2">
        <v>0</v>
      </c>
      <c r="H83" s="2">
        <v>0</v>
      </c>
      <c r="I83" s="70">
        <f t="shared" si="3"/>
        <v>-93700</v>
      </c>
    </row>
    <row r="84" spans="1:9" ht="18" customHeight="1" x14ac:dyDescent="0.3">
      <c r="A84" s="277"/>
      <c r="B84" s="257"/>
      <c r="C84" s="237" t="s">
        <v>77</v>
      </c>
      <c r="D84" s="238"/>
      <c r="E84" s="1" t="s">
        <v>38</v>
      </c>
      <c r="F84" s="127">
        <v>7200000</v>
      </c>
      <c r="G84" s="2">
        <v>0</v>
      </c>
      <c r="H84" s="2">
        <v>0</v>
      </c>
      <c r="I84" s="69">
        <f t="shared" ref="I84:I86" si="4">F84+G84+H84</f>
        <v>7200000</v>
      </c>
    </row>
    <row r="85" spans="1:9" ht="18" customHeight="1" x14ac:dyDescent="0.3">
      <c r="A85" s="277"/>
      <c r="B85" s="257"/>
      <c r="C85" s="239"/>
      <c r="D85" s="240"/>
      <c r="E85" s="1" t="s">
        <v>39</v>
      </c>
      <c r="F85" s="127">
        <v>7200000</v>
      </c>
      <c r="G85" s="2">
        <v>0</v>
      </c>
      <c r="H85" s="2">
        <v>0</v>
      </c>
      <c r="I85" s="69">
        <f t="shared" si="4"/>
        <v>7200000</v>
      </c>
    </row>
    <row r="86" spans="1:9" ht="18" customHeight="1" x14ac:dyDescent="0.3">
      <c r="A86" s="277"/>
      <c r="B86" s="257"/>
      <c r="C86" s="241"/>
      <c r="D86" s="242"/>
      <c r="E86" s="1" t="s">
        <v>40</v>
      </c>
      <c r="F86" s="128">
        <f>F85-F84</f>
        <v>0</v>
      </c>
      <c r="G86" s="2">
        <v>0</v>
      </c>
      <c r="H86" s="2">
        <v>0</v>
      </c>
      <c r="I86" s="70">
        <f t="shared" si="4"/>
        <v>0</v>
      </c>
    </row>
    <row r="87" spans="1:9" ht="18" customHeight="1" x14ac:dyDescent="0.3">
      <c r="A87" s="277"/>
      <c r="B87" s="257"/>
      <c r="C87" s="237" t="s">
        <v>78</v>
      </c>
      <c r="D87" s="238"/>
      <c r="E87" s="1" t="s">
        <v>38</v>
      </c>
      <c r="F87" s="127">
        <v>6211000</v>
      </c>
      <c r="G87" s="2">
        <v>0</v>
      </c>
      <c r="H87" s="2">
        <v>0</v>
      </c>
      <c r="I87" s="69">
        <f t="shared" si="3"/>
        <v>6211000</v>
      </c>
    </row>
    <row r="88" spans="1:9" ht="18" customHeight="1" x14ac:dyDescent="0.3">
      <c r="A88" s="277"/>
      <c r="B88" s="257"/>
      <c r="C88" s="239"/>
      <c r="D88" s="240"/>
      <c r="E88" s="1" t="s">
        <v>39</v>
      </c>
      <c r="F88" s="127">
        <v>6101820</v>
      </c>
      <c r="G88" s="2">
        <v>0</v>
      </c>
      <c r="H88" s="2">
        <v>0</v>
      </c>
      <c r="I88" s="69">
        <f t="shared" si="3"/>
        <v>6101820</v>
      </c>
    </row>
    <row r="89" spans="1:9" ht="18" customHeight="1" x14ac:dyDescent="0.3">
      <c r="A89" s="277"/>
      <c r="B89" s="209"/>
      <c r="C89" s="241"/>
      <c r="D89" s="242"/>
      <c r="E89" s="1" t="s">
        <v>40</v>
      </c>
      <c r="F89" s="128">
        <f>F88-F87</f>
        <v>-109180</v>
      </c>
      <c r="G89" s="2">
        <v>0</v>
      </c>
      <c r="H89" s="2">
        <v>0</v>
      </c>
      <c r="I89" s="70">
        <f t="shared" si="3"/>
        <v>-109180</v>
      </c>
    </row>
    <row r="90" spans="1:9" ht="18" customHeight="1" x14ac:dyDescent="0.3">
      <c r="A90" s="277"/>
      <c r="B90" s="267" t="s">
        <v>41</v>
      </c>
      <c r="C90" s="268"/>
      <c r="D90" s="269"/>
      <c r="E90" s="16" t="s">
        <v>38</v>
      </c>
      <c r="F90" s="130">
        <f>F75+F78+F81+F87+F84</f>
        <v>189492000</v>
      </c>
      <c r="G90" s="5">
        <v>0</v>
      </c>
      <c r="H90" s="5">
        <v>0</v>
      </c>
      <c r="I90" s="71">
        <f t="shared" si="3"/>
        <v>189492000</v>
      </c>
    </row>
    <row r="91" spans="1:9" ht="18" customHeight="1" x14ac:dyDescent="0.3">
      <c r="A91" s="277"/>
      <c r="B91" s="270"/>
      <c r="C91" s="271"/>
      <c r="D91" s="272"/>
      <c r="E91" s="16" t="s">
        <v>39</v>
      </c>
      <c r="F91" s="130">
        <f>F76+F79+F82+F88+F85</f>
        <v>182328440</v>
      </c>
      <c r="G91" s="5">
        <v>0</v>
      </c>
      <c r="H91" s="5">
        <v>0</v>
      </c>
      <c r="I91" s="71">
        <f t="shared" si="3"/>
        <v>182328440</v>
      </c>
    </row>
    <row r="92" spans="1:9" ht="18" customHeight="1" x14ac:dyDescent="0.3">
      <c r="A92" s="277"/>
      <c r="B92" s="273"/>
      <c r="C92" s="274"/>
      <c r="D92" s="275"/>
      <c r="E92" s="16" t="s">
        <v>40</v>
      </c>
      <c r="F92" s="131">
        <f>F91-F90</f>
        <v>-7163560</v>
      </c>
      <c r="G92" s="5">
        <v>0</v>
      </c>
      <c r="H92" s="5">
        <v>0</v>
      </c>
      <c r="I92" s="72">
        <f t="shared" si="3"/>
        <v>-7163560</v>
      </c>
    </row>
    <row r="93" spans="1:9" ht="18" customHeight="1" x14ac:dyDescent="0.3">
      <c r="A93" s="277"/>
      <c r="B93" s="210" t="s">
        <v>19</v>
      </c>
      <c r="C93" s="237" t="s">
        <v>79</v>
      </c>
      <c r="D93" s="238"/>
      <c r="E93" s="1" t="s">
        <v>38</v>
      </c>
      <c r="F93" s="127">
        <v>15120000</v>
      </c>
      <c r="G93" s="2">
        <v>0</v>
      </c>
      <c r="H93" s="2">
        <v>0</v>
      </c>
      <c r="I93" s="69">
        <f t="shared" si="3"/>
        <v>15120000</v>
      </c>
    </row>
    <row r="94" spans="1:9" ht="18" customHeight="1" x14ac:dyDescent="0.3">
      <c r="A94" s="277"/>
      <c r="B94" s="257"/>
      <c r="C94" s="239"/>
      <c r="D94" s="240"/>
      <c r="E94" s="1" t="s">
        <v>39</v>
      </c>
      <c r="F94" s="127">
        <v>14756000</v>
      </c>
      <c r="G94" s="2">
        <v>0</v>
      </c>
      <c r="H94" s="2">
        <v>0</v>
      </c>
      <c r="I94" s="69">
        <f t="shared" si="3"/>
        <v>14756000</v>
      </c>
    </row>
    <row r="95" spans="1:9" ht="18" customHeight="1" x14ac:dyDescent="0.3">
      <c r="A95" s="277"/>
      <c r="B95" s="257"/>
      <c r="C95" s="241"/>
      <c r="D95" s="242"/>
      <c r="E95" s="1" t="s">
        <v>40</v>
      </c>
      <c r="F95" s="128">
        <f>F94-F93</f>
        <v>-364000</v>
      </c>
      <c r="G95" s="2">
        <v>0</v>
      </c>
      <c r="H95" s="2">
        <v>0</v>
      </c>
      <c r="I95" s="70">
        <f t="shared" si="3"/>
        <v>-364000</v>
      </c>
    </row>
    <row r="96" spans="1:9" ht="18" customHeight="1" x14ac:dyDescent="0.3">
      <c r="A96" s="277"/>
      <c r="B96" s="257"/>
      <c r="C96" s="237" t="s">
        <v>56</v>
      </c>
      <c r="D96" s="238"/>
      <c r="E96" s="1" t="s">
        <v>38</v>
      </c>
      <c r="F96" s="127">
        <v>5327000</v>
      </c>
      <c r="G96" s="2">
        <v>0</v>
      </c>
      <c r="H96" s="2">
        <v>0</v>
      </c>
      <c r="I96" s="69">
        <f t="shared" si="3"/>
        <v>5327000</v>
      </c>
    </row>
    <row r="97" spans="1:12" ht="18" customHeight="1" x14ac:dyDescent="0.3">
      <c r="A97" s="277"/>
      <c r="B97" s="257"/>
      <c r="C97" s="239"/>
      <c r="D97" s="240"/>
      <c r="E97" s="1" t="s">
        <v>39</v>
      </c>
      <c r="F97" s="127">
        <v>5327000</v>
      </c>
      <c r="G97" s="2">
        <v>0</v>
      </c>
      <c r="H97" s="2">
        <v>0</v>
      </c>
      <c r="I97" s="69">
        <f t="shared" si="3"/>
        <v>5327000</v>
      </c>
    </row>
    <row r="98" spans="1:12" ht="18" customHeight="1" x14ac:dyDescent="0.3">
      <c r="A98" s="277"/>
      <c r="B98" s="257"/>
      <c r="C98" s="241"/>
      <c r="D98" s="242"/>
      <c r="E98" s="1" t="s">
        <v>40</v>
      </c>
      <c r="F98" s="128">
        <f>F97-F96</f>
        <v>0</v>
      </c>
      <c r="G98" s="2">
        <v>0</v>
      </c>
      <c r="H98" s="2">
        <v>0</v>
      </c>
      <c r="I98" s="70">
        <f t="shared" si="3"/>
        <v>0</v>
      </c>
    </row>
    <row r="99" spans="1:12" ht="18" customHeight="1" x14ac:dyDescent="0.3">
      <c r="A99" s="277"/>
      <c r="B99" s="257"/>
      <c r="C99" s="237" t="s">
        <v>72</v>
      </c>
      <c r="D99" s="238"/>
      <c r="E99" s="1" t="s">
        <v>38</v>
      </c>
      <c r="F99" s="127">
        <v>6458000</v>
      </c>
      <c r="G99" s="2">
        <v>0</v>
      </c>
      <c r="H99" s="2">
        <v>0</v>
      </c>
      <c r="I99" s="69">
        <f t="shared" si="3"/>
        <v>6458000</v>
      </c>
    </row>
    <row r="100" spans="1:12" ht="18" customHeight="1" x14ac:dyDescent="0.3">
      <c r="A100" s="277"/>
      <c r="B100" s="257"/>
      <c r="C100" s="239"/>
      <c r="D100" s="240"/>
      <c r="E100" s="1" t="s">
        <v>39</v>
      </c>
      <c r="F100" s="127">
        <v>6458000</v>
      </c>
      <c r="G100" s="2">
        <v>0</v>
      </c>
      <c r="H100" s="2">
        <v>0</v>
      </c>
      <c r="I100" s="69">
        <f t="shared" si="3"/>
        <v>6458000</v>
      </c>
      <c r="L100" s="183"/>
    </row>
    <row r="101" spans="1:12" ht="18" customHeight="1" x14ac:dyDescent="0.3">
      <c r="A101" s="277"/>
      <c r="B101" s="209"/>
      <c r="C101" s="241"/>
      <c r="D101" s="242"/>
      <c r="E101" s="1" t="s">
        <v>40</v>
      </c>
      <c r="F101" s="128">
        <f>F100-F99</f>
        <v>0</v>
      </c>
      <c r="G101" s="2">
        <v>0</v>
      </c>
      <c r="H101" s="2">
        <v>0</v>
      </c>
      <c r="I101" s="70">
        <f t="shared" si="3"/>
        <v>0</v>
      </c>
      <c r="L101" s="183"/>
    </row>
    <row r="102" spans="1:12" ht="18" customHeight="1" x14ac:dyDescent="0.3">
      <c r="A102" s="277"/>
      <c r="B102" s="267" t="s">
        <v>41</v>
      </c>
      <c r="C102" s="268"/>
      <c r="D102" s="269"/>
      <c r="E102" s="16" t="s">
        <v>38</v>
      </c>
      <c r="F102" s="130">
        <f>F93+F96+F99</f>
        <v>26905000</v>
      </c>
      <c r="G102" s="5">
        <v>0</v>
      </c>
      <c r="H102" s="5">
        <v>0</v>
      </c>
      <c r="I102" s="71">
        <f t="shared" si="3"/>
        <v>26905000</v>
      </c>
      <c r="L102" s="183"/>
    </row>
    <row r="103" spans="1:12" ht="18" customHeight="1" x14ac:dyDescent="0.3">
      <c r="A103" s="277"/>
      <c r="B103" s="270"/>
      <c r="C103" s="271"/>
      <c r="D103" s="272"/>
      <c r="E103" s="16" t="s">
        <v>39</v>
      </c>
      <c r="F103" s="130">
        <f>F94+F97+F100</f>
        <v>26541000</v>
      </c>
      <c r="G103" s="5">
        <v>0</v>
      </c>
      <c r="H103" s="5">
        <v>0</v>
      </c>
      <c r="I103" s="71">
        <f t="shared" si="3"/>
        <v>26541000</v>
      </c>
      <c r="L103" s="183"/>
    </row>
    <row r="104" spans="1:12" ht="18" customHeight="1" x14ac:dyDescent="0.3">
      <c r="A104" s="277"/>
      <c r="B104" s="273"/>
      <c r="C104" s="274"/>
      <c r="D104" s="275"/>
      <c r="E104" s="16" t="s">
        <v>40</v>
      </c>
      <c r="F104" s="131">
        <f>F103-F102</f>
        <v>-364000</v>
      </c>
      <c r="G104" s="5">
        <v>0</v>
      </c>
      <c r="H104" s="5">
        <v>0</v>
      </c>
      <c r="I104" s="72">
        <f t="shared" si="3"/>
        <v>-364000</v>
      </c>
      <c r="L104" s="183"/>
    </row>
    <row r="105" spans="1:12" ht="18" customHeight="1" x14ac:dyDescent="0.3">
      <c r="A105" s="277"/>
      <c r="B105" s="210" t="s">
        <v>25</v>
      </c>
      <c r="C105" s="237" t="s">
        <v>80</v>
      </c>
      <c r="D105" s="238"/>
      <c r="E105" s="1" t="s">
        <v>38</v>
      </c>
      <c r="F105" s="127">
        <v>3900000</v>
      </c>
      <c r="G105" s="2">
        <v>0</v>
      </c>
      <c r="H105" s="2">
        <v>0</v>
      </c>
      <c r="I105" s="69">
        <v>3280000</v>
      </c>
      <c r="L105" s="183"/>
    </row>
    <row r="106" spans="1:12" ht="18" customHeight="1" x14ac:dyDescent="0.3">
      <c r="A106" s="277"/>
      <c r="B106" s="257"/>
      <c r="C106" s="239"/>
      <c r="D106" s="240"/>
      <c r="E106" s="1" t="s">
        <v>39</v>
      </c>
      <c r="F106" s="127">
        <v>3900000</v>
      </c>
      <c r="G106" s="2">
        <v>0</v>
      </c>
      <c r="H106" s="2">
        <v>0</v>
      </c>
      <c r="I106" s="69">
        <v>3280000</v>
      </c>
      <c r="L106" s="183"/>
    </row>
    <row r="107" spans="1:12" ht="18" customHeight="1" x14ac:dyDescent="0.3">
      <c r="A107" s="277"/>
      <c r="B107" s="209"/>
      <c r="C107" s="241"/>
      <c r="D107" s="242"/>
      <c r="E107" s="1" t="s">
        <v>40</v>
      </c>
      <c r="F107" s="127">
        <f>F106-F105</f>
        <v>0</v>
      </c>
      <c r="G107" s="2">
        <v>0</v>
      </c>
      <c r="H107" s="2">
        <v>0</v>
      </c>
      <c r="I107" s="37">
        <v>0</v>
      </c>
      <c r="L107" s="183"/>
    </row>
    <row r="108" spans="1:12" ht="18" customHeight="1" x14ac:dyDescent="0.3">
      <c r="A108" s="277"/>
      <c r="B108" s="267" t="s">
        <v>41</v>
      </c>
      <c r="C108" s="268"/>
      <c r="D108" s="269"/>
      <c r="E108" s="16" t="s">
        <v>38</v>
      </c>
      <c r="F108" s="130">
        <f>F105</f>
        <v>3900000</v>
      </c>
      <c r="G108" s="5">
        <v>0</v>
      </c>
      <c r="H108" s="5">
        <v>0</v>
      </c>
      <c r="I108" s="71">
        <f t="shared" si="3"/>
        <v>3900000</v>
      </c>
      <c r="L108" s="183"/>
    </row>
    <row r="109" spans="1:12" ht="18" customHeight="1" x14ac:dyDescent="0.3">
      <c r="A109" s="277"/>
      <c r="B109" s="270"/>
      <c r="C109" s="271"/>
      <c r="D109" s="272"/>
      <c r="E109" s="16" t="s">
        <v>39</v>
      </c>
      <c r="F109" s="130">
        <f>F106</f>
        <v>3900000</v>
      </c>
      <c r="G109" s="5">
        <v>0</v>
      </c>
      <c r="H109" s="5">
        <v>0</v>
      </c>
      <c r="I109" s="71">
        <f t="shared" si="3"/>
        <v>3900000</v>
      </c>
      <c r="L109" s="183"/>
    </row>
    <row r="110" spans="1:12" ht="18" customHeight="1" thickBot="1" x14ac:dyDescent="0.35">
      <c r="A110" s="277"/>
      <c r="B110" s="270"/>
      <c r="C110" s="271"/>
      <c r="D110" s="272"/>
      <c r="E110" s="94" t="s">
        <v>40</v>
      </c>
      <c r="F110" s="186">
        <f>F109-F108</f>
        <v>0</v>
      </c>
      <c r="G110" s="88">
        <v>0</v>
      </c>
      <c r="H110" s="88">
        <v>0</v>
      </c>
      <c r="I110" s="108">
        <f t="shared" si="3"/>
        <v>0</v>
      </c>
      <c r="L110" s="183"/>
    </row>
    <row r="111" spans="1:12" ht="18" customHeight="1" x14ac:dyDescent="0.3">
      <c r="A111" s="247" t="s">
        <v>103</v>
      </c>
      <c r="B111" s="248"/>
      <c r="C111" s="248"/>
      <c r="D111" s="249"/>
      <c r="E111" s="59" t="s">
        <v>38</v>
      </c>
      <c r="F111" s="60">
        <f>F90+F102+F108</f>
        <v>220297000</v>
      </c>
      <c r="G111" s="89"/>
      <c r="H111" s="89"/>
      <c r="I111" s="62">
        <f t="shared" si="3"/>
        <v>220297000</v>
      </c>
      <c r="L111" s="183"/>
    </row>
    <row r="112" spans="1:12" ht="18" customHeight="1" x14ac:dyDescent="0.3">
      <c r="A112" s="250"/>
      <c r="B112" s="251"/>
      <c r="C112" s="251"/>
      <c r="D112" s="252"/>
      <c r="E112" s="56" t="s">
        <v>39</v>
      </c>
      <c r="F112" s="57">
        <f>F91+F103+F109</f>
        <v>212769440</v>
      </c>
      <c r="G112" s="87"/>
      <c r="H112" s="87"/>
      <c r="I112" s="63">
        <f t="shared" si="3"/>
        <v>212769440</v>
      </c>
      <c r="L112" s="183"/>
    </row>
    <row r="113" spans="1:12" ht="18" customHeight="1" thickBot="1" x14ac:dyDescent="0.35">
      <c r="A113" s="253"/>
      <c r="B113" s="254"/>
      <c r="C113" s="254"/>
      <c r="D113" s="255"/>
      <c r="E113" s="64" t="s">
        <v>40</v>
      </c>
      <c r="F113" s="65">
        <f>F112-F111</f>
        <v>-7527560</v>
      </c>
      <c r="G113" s="90"/>
      <c r="H113" s="90"/>
      <c r="I113" s="67">
        <f t="shared" si="3"/>
        <v>-7527560</v>
      </c>
      <c r="L113" s="183"/>
    </row>
    <row r="114" spans="1:12" ht="18" customHeight="1" x14ac:dyDescent="0.3">
      <c r="A114" s="243" t="s">
        <v>118</v>
      </c>
      <c r="B114" s="256" t="s">
        <v>120</v>
      </c>
      <c r="C114" s="245" t="s">
        <v>121</v>
      </c>
      <c r="D114" s="245"/>
      <c r="E114" s="95" t="s">
        <v>38</v>
      </c>
      <c r="F114" s="96">
        <v>26880000</v>
      </c>
      <c r="G114" s="97">
        <v>0</v>
      </c>
      <c r="H114" s="97">
        <v>0</v>
      </c>
      <c r="I114" s="185">
        <f t="shared" ref="I114:I131" si="5">F114+G114+H114</f>
        <v>26880000</v>
      </c>
      <c r="L114" s="183"/>
    </row>
    <row r="115" spans="1:12" ht="18" customHeight="1" x14ac:dyDescent="0.3">
      <c r="A115" s="244"/>
      <c r="B115" s="257"/>
      <c r="C115" s="246"/>
      <c r="D115" s="246"/>
      <c r="E115" s="1" t="s">
        <v>39</v>
      </c>
      <c r="F115" s="3">
        <v>23280000</v>
      </c>
      <c r="G115" s="2">
        <v>0</v>
      </c>
      <c r="H115" s="2">
        <v>0</v>
      </c>
      <c r="I115" s="69">
        <f t="shared" si="5"/>
        <v>23280000</v>
      </c>
      <c r="L115" s="183"/>
    </row>
    <row r="116" spans="1:12" ht="18" customHeight="1" x14ac:dyDescent="0.3">
      <c r="A116" s="244"/>
      <c r="B116" s="257"/>
      <c r="C116" s="246"/>
      <c r="D116" s="246"/>
      <c r="E116" s="1" t="s">
        <v>40</v>
      </c>
      <c r="F116" s="54">
        <f>F115-F114</f>
        <v>-3600000</v>
      </c>
      <c r="G116" s="2">
        <v>0</v>
      </c>
      <c r="H116" s="2">
        <v>0</v>
      </c>
      <c r="I116" s="70">
        <f t="shared" si="5"/>
        <v>-3600000</v>
      </c>
      <c r="L116" s="183"/>
    </row>
    <row r="117" spans="1:12" ht="18" customHeight="1" x14ac:dyDescent="0.3">
      <c r="A117" s="244"/>
      <c r="B117" s="267" t="s">
        <v>41</v>
      </c>
      <c r="C117" s="268"/>
      <c r="D117" s="269"/>
      <c r="E117" s="16" t="s">
        <v>38</v>
      </c>
      <c r="F117" s="130">
        <f>F114</f>
        <v>26880000</v>
      </c>
      <c r="G117" s="5">
        <v>0</v>
      </c>
      <c r="H117" s="5">
        <v>0</v>
      </c>
      <c r="I117" s="71">
        <f t="shared" si="5"/>
        <v>26880000</v>
      </c>
      <c r="L117" s="183"/>
    </row>
    <row r="118" spans="1:12" ht="18" customHeight="1" x14ac:dyDescent="0.3">
      <c r="A118" s="244"/>
      <c r="B118" s="270"/>
      <c r="C118" s="271"/>
      <c r="D118" s="272"/>
      <c r="E118" s="16" t="s">
        <v>39</v>
      </c>
      <c r="F118" s="130">
        <f>F115</f>
        <v>23280000</v>
      </c>
      <c r="G118" s="5">
        <v>0</v>
      </c>
      <c r="H118" s="5">
        <v>0</v>
      </c>
      <c r="I118" s="71">
        <f t="shared" si="5"/>
        <v>23280000</v>
      </c>
      <c r="L118" s="183"/>
    </row>
    <row r="119" spans="1:12" ht="18" customHeight="1" x14ac:dyDescent="0.3">
      <c r="A119" s="244"/>
      <c r="B119" s="273"/>
      <c r="C119" s="274"/>
      <c r="D119" s="275"/>
      <c r="E119" s="16" t="s">
        <v>40</v>
      </c>
      <c r="F119" s="131">
        <f>F118-F117</f>
        <v>-3600000</v>
      </c>
      <c r="G119" s="5">
        <v>0</v>
      </c>
      <c r="H119" s="5">
        <v>0</v>
      </c>
      <c r="I119" s="72">
        <f t="shared" si="5"/>
        <v>-3600000</v>
      </c>
      <c r="L119" s="183"/>
    </row>
    <row r="120" spans="1:12" ht="18" customHeight="1" x14ac:dyDescent="0.3">
      <c r="A120" s="244"/>
      <c r="B120" s="210" t="s">
        <v>111</v>
      </c>
      <c r="C120" s="246" t="s">
        <v>122</v>
      </c>
      <c r="D120" s="246"/>
      <c r="E120" s="1" t="s">
        <v>38</v>
      </c>
      <c r="F120" s="3">
        <v>300000</v>
      </c>
      <c r="G120" s="2">
        <v>0</v>
      </c>
      <c r="H120" s="2">
        <v>0</v>
      </c>
      <c r="I120" s="69">
        <f t="shared" si="5"/>
        <v>300000</v>
      </c>
      <c r="L120" s="183"/>
    </row>
    <row r="121" spans="1:12" ht="18" customHeight="1" x14ac:dyDescent="0.3">
      <c r="A121" s="244"/>
      <c r="B121" s="257"/>
      <c r="C121" s="246"/>
      <c r="D121" s="246"/>
      <c r="E121" s="1" t="s">
        <v>39</v>
      </c>
      <c r="F121" s="3">
        <v>300000</v>
      </c>
      <c r="G121" s="2">
        <v>0</v>
      </c>
      <c r="H121" s="2">
        <v>0</v>
      </c>
      <c r="I121" s="69">
        <f t="shared" si="5"/>
        <v>300000</v>
      </c>
      <c r="L121" s="183"/>
    </row>
    <row r="122" spans="1:12" ht="18" customHeight="1" x14ac:dyDescent="0.3">
      <c r="A122" s="244"/>
      <c r="B122" s="209"/>
      <c r="C122" s="246"/>
      <c r="D122" s="246"/>
      <c r="E122" s="1" t="s">
        <v>40</v>
      </c>
      <c r="F122" s="54">
        <f>F121-F120</f>
        <v>0</v>
      </c>
      <c r="G122" s="2">
        <v>0</v>
      </c>
      <c r="H122" s="2">
        <v>0</v>
      </c>
      <c r="I122" s="70">
        <f t="shared" si="5"/>
        <v>0</v>
      </c>
      <c r="L122" s="183"/>
    </row>
    <row r="123" spans="1:12" ht="18" customHeight="1" x14ac:dyDescent="0.3">
      <c r="A123" s="244"/>
      <c r="B123" s="267" t="s">
        <v>41</v>
      </c>
      <c r="C123" s="268"/>
      <c r="D123" s="269"/>
      <c r="E123" s="16" t="s">
        <v>38</v>
      </c>
      <c r="F123" s="130">
        <f>F120</f>
        <v>300000</v>
      </c>
      <c r="G123" s="5">
        <v>0</v>
      </c>
      <c r="H123" s="5">
        <v>0</v>
      </c>
      <c r="I123" s="71">
        <f t="shared" ref="I123:I125" si="6">F123+G123+H123</f>
        <v>300000</v>
      </c>
      <c r="L123" s="183"/>
    </row>
    <row r="124" spans="1:12" ht="18" customHeight="1" x14ac:dyDescent="0.3">
      <c r="A124" s="244"/>
      <c r="B124" s="270"/>
      <c r="C124" s="271"/>
      <c r="D124" s="272"/>
      <c r="E124" s="16" t="s">
        <v>39</v>
      </c>
      <c r="F124" s="130">
        <f>F121</f>
        <v>300000</v>
      </c>
      <c r="G124" s="5">
        <v>0</v>
      </c>
      <c r="H124" s="5">
        <v>0</v>
      </c>
      <c r="I124" s="71">
        <f t="shared" si="6"/>
        <v>300000</v>
      </c>
      <c r="L124" s="183"/>
    </row>
    <row r="125" spans="1:12" ht="18" customHeight="1" x14ac:dyDescent="0.3">
      <c r="A125" s="244"/>
      <c r="B125" s="273"/>
      <c r="C125" s="274"/>
      <c r="D125" s="275"/>
      <c r="E125" s="16" t="s">
        <v>40</v>
      </c>
      <c r="F125" s="131">
        <f>F124-F123</f>
        <v>0</v>
      </c>
      <c r="G125" s="5">
        <v>0</v>
      </c>
      <c r="H125" s="5">
        <v>0</v>
      </c>
      <c r="I125" s="72">
        <f t="shared" si="6"/>
        <v>0</v>
      </c>
      <c r="L125" s="183"/>
    </row>
    <row r="126" spans="1:12" ht="18" customHeight="1" x14ac:dyDescent="0.3">
      <c r="A126" s="244"/>
      <c r="B126" s="210" t="s">
        <v>112</v>
      </c>
      <c r="C126" s="246" t="s">
        <v>112</v>
      </c>
      <c r="D126" s="246"/>
      <c r="E126" s="1" t="s">
        <v>38</v>
      </c>
      <c r="F126" s="3">
        <v>13410000</v>
      </c>
      <c r="G126" s="2">
        <v>0</v>
      </c>
      <c r="H126" s="2">
        <v>0</v>
      </c>
      <c r="I126" s="69">
        <f t="shared" si="5"/>
        <v>13410000</v>
      </c>
      <c r="L126" s="183"/>
    </row>
    <row r="127" spans="1:12" ht="18" customHeight="1" x14ac:dyDescent="0.3">
      <c r="A127" s="244"/>
      <c r="B127" s="257"/>
      <c r="C127" s="246"/>
      <c r="D127" s="246"/>
      <c r="E127" s="1" t="s">
        <v>39</v>
      </c>
      <c r="F127" s="3">
        <v>6850000</v>
      </c>
      <c r="G127" s="2">
        <v>0</v>
      </c>
      <c r="H127" s="2">
        <v>0</v>
      </c>
      <c r="I127" s="69">
        <f t="shared" si="5"/>
        <v>6850000</v>
      </c>
      <c r="L127" s="183"/>
    </row>
    <row r="128" spans="1:12" ht="18" customHeight="1" x14ac:dyDescent="0.3">
      <c r="A128" s="244"/>
      <c r="B128" s="209"/>
      <c r="C128" s="246"/>
      <c r="D128" s="246"/>
      <c r="E128" s="1" t="s">
        <v>40</v>
      </c>
      <c r="F128" s="54">
        <f>F127-F126</f>
        <v>-6560000</v>
      </c>
      <c r="G128" s="2">
        <v>0</v>
      </c>
      <c r="H128" s="2">
        <v>0</v>
      </c>
      <c r="I128" s="70">
        <f t="shared" si="5"/>
        <v>-6560000</v>
      </c>
      <c r="L128" s="183"/>
    </row>
    <row r="129" spans="1:12" ht="18" customHeight="1" x14ac:dyDescent="0.3">
      <c r="A129" s="244"/>
      <c r="B129" s="267" t="s">
        <v>41</v>
      </c>
      <c r="C129" s="268"/>
      <c r="D129" s="269"/>
      <c r="E129" s="16" t="s">
        <v>38</v>
      </c>
      <c r="F129" s="4">
        <f>F126</f>
        <v>13410000</v>
      </c>
      <c r="G129" s="5">
        <v>0</v>
      </c>
      <c r="H129" s="5">
        <v>0</v>
      </c>
      <c r="I129" s="71">
        <f t="shared" si="5"/>
        <v>13410000</v>
      </c>
      <c r="L129" s="183"/>
    </row>
    <row r="130" spans="1:12" ht="18" customHeight="1" x14ac:dyDescent="0.3">
      <c r="A130" s="244"/>
      <c r="B130" s="270"/>
      <c r="C130" s="271"/>
      <c r="D130" s="272"/>
      <c r="E130" s="16" t="s">
        <v>39</v>
      </c>
      <c r="F130" s="4">
        <f>F127</f>
        <v>6850000</v>
      </c>
      <c r="G130" s="5">
        <v>0</v>
      </c>
      <c r="H130" s="5">
        <v>0</v>
      </c>
      <c r="I130" s="71">
        <f t="shared" si="5"/>
        <v>6850000</v>
      </c>
      <c r="L130" s="183"/>
    </row>
    <row r="131" spans="1:12" ht="18" customHeight="1" thickBot="1" x14ac:dyDescent="0.35">
      <c r="A131" s="244"/>
      <c r="B131" s="273"/>
      <c r="C131" s="274"/>
      <c r="D131" s="275"/>
      <c r="E131" s="16" t="s">
        <v>40</v>
      </c>
      <c r="F131" s="55">
        <f>F130-F129</f>
        <v>-6560000</v>
      </c>
      <c r="G131" s="5">
        <v>0</v>
      </c>
      <c r="H131" s="5">
        <v>0</v>
      </c>
      <c r="I131" s="72">
        <f t="shared" si="5"/>
        <v>-6560000</v>
      </c>
      <c r="L131" s="183"/>
    </row>
    <row r="132" spans="1:12" ht="18" customHeight="1" x14ac:dyDescent="0.3">
      <c r="A132" s="247" t="s">
        <v>119</v>
      </c>
      <c r="B132" s="248"/>
      <c r="C132" s="248"/>
      <c r="D132" s="249"/>
      <c r="E132" s="59" t="s">
        <v>38</v>
      </c>
      <c r="F132" s="60">
        <f>F117+F123+F129</f>
        <v>40590000</v>
      </c>
      <c r="G132" s="91">
        <v>0</v>
      </c>
      <c r="H132" s="91">
        <v>0</v>
      </c>
      <c r="I132" s="62">
        <f t="shared" ref="I132:I134" si="7">F132+G132+H132</f>
        <v>40590000</v>
      </c>
      <c r="L132" s="183"/>
    </row>
    <row r="133" spans="1:12" ht="18" customHeight="1" x14ac:dyDescent="0.3">
      <c r="A133" s="250"/>
      <c r="B133" s="251"/>
      <c r="C133" s="251"/>
      <c r="D133" s="252"/>
      <c r="E133" s="56" t="s">
        <v>39</v>
      </c>
      <c r="F133" s="57">
        <f>F118+F124+F130</f>
        <v>30430000</v>
      </c>
      <c r="G133" s="92">
        <v>0</v>
      </c>
      <c r="H133" s="92">
        <v>0</v>
      </c>
      <c r="I133" s="63">
        <f t="shared" si="7"/>
        <v>30430000</v>
      </c>
      <c r="L133" s="183"/>
    </row>
    <row r="134" spans="1:12" ht="18" customHeight="1" thickBot="1" x14ac:dyDescent="0.35">
      <c r="A134" s="253"/>
      <c r="B134" s="254"/>
      <c r="C134" s="254"/>
      <c r="D134" s="255"/>
      <c r="E134" s="64" t="s">
        <v>40</v>
      </c>
      <c r="F134" s="65">
        <f>F133-F132</f>
        <v>-10160000</v>
      </c>
      <c r="G134" s="93">
        <v>0</v>
      </c>
      <c r="H134" s="93">
        <v>0</v>
      </c>
      <c r="I134" s="67">
        <f t="shared" si="7"/>
        <v>-10160000</v>
      </c>
      <c r="L134" s="183"/>
    </row>
    <row r="135" spans="1:12" ht="18" customHeight="1" x14ac:dyDescent="0.3">
      <c r="A135" s="277" t="s">
        <v>81</v>
      </c>
      <c r="B135" s="257" t="s">
        <v>12</v>
      </c>
      <c r="C135" s="239" t="s">
        <v>13</v>
      </c>
      <c r="D135" s="240"/>
      <c r="E135" s="78" t="s">
        <v>38</v>
      </c>
      <c r="F135" s="81">
        <v>25012000</v>
      </c>
      <c r="G135" s="79">
        <v>0</v>
      </c>
      <c r="H135" s="79">
        <v>0</v>
      </c>
      <c r="I135" s="107">
        <f t="shared" si="3"/>
        <v>25012000</v>
      </c>
      <c r="L135" s="183"/>
    </row>
    <row r="136" spans="1:12" ht="18" customHeight="1" x14ac:dyDescent="0.3">
      <c r="A136" s="277"/>
      <c r="B136" s="257"/>
      <c r="C136" s="239"/>
      <c r="D136" s="240"/>
      <c r="E136" s="1" t="s">
        <v>39</v>
      </c>
      <c r="F136" s="3">
        <v>25011600</v>
      </c>
      <c r="G136" s="2">
        <v>0</v>
      </c>
      <c r="H136" s="2">
        <v>0</v>
      </c>
      <c r="I136" s="69">
        <f t="shared" si="3"/>
        <v>25011600</v>
      </c>
      <c r="L136" s="183"/>
    </row>
    <row r="137" spans="1:12" ht="18" customHeight="1" x14ac:dyDescent="0.3">
      <c r="A137" s="277"/>
      <c r="B137" s="257"/>
      <c r="C137" s="241"/>
      <c r="D137" s="242"/>
      <c r="E137" s="1" t="s">
        <v>40</v>
      </c>
      <c r="F137" s="54">
        <f>F136-F135</f>
        <v>-400</v>
      </c>
      <c r="G137" s="2">
        <v>0</v>
      </c>
      <c r="H137" s="2">
        <v>0</v>
      </c>
      <c r="I137" s="70">
        <f t="shared" si="3"/>
        <v>-400</v>
      </c>
      <c r="L137" s="183"/>
    </row>
    <row r="138" spans="1:12" ht="18" customHeight="1" x14ac:dyDescent="0.3">
      <c r="A138" s="277"/>
      <c r="B138" s="257"/>
      <c r="C138" s="237" t="s">
        <v>48</v>
      </c>
      <c r="D138" s="238"/>
      <c r="E138" s="1" t="s">
        <v>38</v>
      </c>
      <c r="F138" s="3">
        <v>2752000</v>
      </c>
      <c r="G138" s="2">
        <v>0</v>
      </c>
      <c r="H138" s="2">
        <v>0</v>
      </c>
      <c r="I138" s="69">
        <f t="shared" si="3"/>
        <v>2752000</v>
      </c>
      <c r="L138" s="183"/>
    </row>
    <row r="139" spans="1:12" ht="18" customHeight="1" x14ac:dyDescent="0.3">
      <c r="A139" s="277"/>
      <c r="B139" s="257"/>
      <c r="C139" s="239"/>
      <c r="D139" s="240"/>
      <c r="E139" s="1" t="s">
        <v>39</v>
      </c>
      <c r="F139" s="3">
        <v>2490240</v>
      </c>
      <c r="G139" s="2">
        <v>0</v>
      </c>
      <c r="H139" s="2">
        <v>0</v>
      </c>
      <c r="I139" s="69">
        <f t="shared" si="3"/>
        <v>2490240</v>
      </c>
      <c r="L139" s="183"/>
    </row>
    <row r="140" spans="1:12" ht="18" customHeight="1" x14ac:dyDescent="0.3">
      <c r="A140" s="277"/>
      <c r="B140" s="257"/>
      <c r="C140" s="241"/>
      <c r="D140" s="242"/>
      <c r="E140" s="1" t="s">
        <v>40</v>
      </c>
      <c r="F140" s="54">
        <f>F139-F138</f>
        <v>-261760</v>
      </c>
      <c r="G140" s="2">
        <v>0</v>
      </c>
      <c r="H140" s="2">
        <v>0</v>
      </c>
      <c r="I140" s="70">
        <f t="shared" si="3"/>
        <v>-261760</v>
      </c>
      <c r="L140" s="183"/>
    </row>
    <row r="141" spans="1:12" ht="18" customHeight="1" x14ac:dyDescent="0.3">
      <c r="A141" s="277"/>
      <c r="B141" s="257"/>
      <c r="C141" s="237" t="s">
        <v>55</v>
      </c>
      <c r="D141" s="238"/>
      <c r="E141" s="1" t="s">
        <v>38</v>
      </c>
      <c r="F141" s="3">
        <v>2100000</v>
      </c>
      <c r="G141" s="2">
        <v>0</v>
      </c>
      <c r="H141" s="2">
        <v>0</v>
      </c>
      <c r="I141" s="69">
        <f t="shared" si="3"/>
        <v>2100000</v>
      </c>
      <c r="L141" s="183"/>
    </row>
    <row r="142" spans="1:12" ht="18" customHeight="1" x14ac:dyDescent="0.3">
      <c r="A142" s="277"/>
      <c r="B142" s="257"/>
      <c r="C142" s="239"/>
      <c r="D142" s="240"/>
      <c r="E142" s="1" t="s">
        <v>39</v>
      </c>
      <c r="F142" s="3">
        <v>2084400</v>
      </c>
      <c r="G142" s="2">
        <v>0</v>
      </c>
      <c r="H142" s="2">
        <v>0</v>
      </c>
      <c r="I142" s="69">
        <f t="shared" si="3"/>
        <v>2084400</v>
      </c>
      <c r="L142" s="183"/>
    </row>
    <row r="143" spans="1:12" ht="18" customHeight="1" x14ac:dyDescent="0.3">
      <c r="A143" s="277"/>
      <c r="B143" s="257"/>
      <c r="C143" s="241"/>
      <c r="D143" s="242"/>
      <c r="E143" s="1" t="s">
        <v>40</v>
      </c>
      <c r="F143" s="54">
        <f>F142-F141</f>
        <v>-15600</v>
      </c>
      <c r="G143" s="2">
        <v>0</v>
      </c>
      <c r="H143" s="2">
        <v>0</v>
      </c>
      <c r="I143" s="70">
        <f t="shared" si="3"/>
        <v>-15600</v>
      </c>
      <c r="L143" s="183"/>
    </row>
    <row r="144" spans="1:12" ht="18" customHeight="1" x14ac:dyDescent="0.3">
      <c r="A144" s="277"/>
      <c r="B144" s="257"/>
      <c r="C144" s="237" t="s">
        <v>14</v>
      </c>
      <c r="D144" s="238"/>
      <c r="E144" s="1" t="s">
        <v>38</v>
      </c>
      <c r="F144" s="3">
        <v>2502000</v>
      </c>
      <c r="G144" s="2">
        <v>0</v>
      </c>
      <c r="H144" s="2">
        <v>0</v>
      </c>
      <c r="I144" s="69">
        <f t="shared" si="3"/>
        <v>2502000</v>
      </c>
      <c r="L144" s="183"/>
    </row>
    <row r="145" spans="1:12" ht="18" customHeight="1" x14ac:dyDescent="0.3">
      <c r="A145" s="277"/>
      <c r="B145" s="257"/>
      <c r="C145" s="239"/>
      <c r="D145" s="240"/>
      <c r="E145" s="1" t="s">
        <v>39</v>
      </c>
      <c r="F145" s="3">
        <v>2501160</v>
      </c>
      <c r="G145" s="2">
        <v>0</v>
      </c>
      <c r="H145" s="2">
        <v>0</v>
      </c>
      <c r="I145" s="69">
        <f t="shared" si="3"/>
        <v>2501160</v>
      </c>
      <c r="L145" s="183"/>
    </row>
    <row r="146" spans="1:12" ht="18" customHeight="1" x14ac:dyDescent="0.3">
      <c r="A146" s="277"/>
      <c r="B146" s="209"/>
      <c r="C146" s="241"/>
      <c r="D146" s="242"/>
      <c r="E146" s="1" t="s">
        <v>40</v>
      </c>
      <c r="F146" s="54">
        <f>F145-F144</f>
        <v>-840</v>
      </c>
      <c r="G146" s="2">
        <v>0</v>
      </c>
      <c r="H146" s="2">
        <v>0</v>
      </c>
      <c r="I146" s="70">
        <f t="shared" si="3"/>
        <v>-840</v>
      </c>
      <c r="L146" s="183"/>
    </row>
    <row r="147" spans="1:12" ht="18" customHeight="1" x14ac:dyDescent="0.3">
      <c r="A147" s="277"/>
      <c r="B147" s="267" t="s">
        <v>41</v>
      </c>
      <c r="C147" s="268"/>
      <c r="D147" s="269"/>
      <c r="E147" s="16" t="s">
        <v>38</v>
      </c>
      <c r="F147" s="4">
        <f>F135+F138+F141+F144</f>
        <v>32366000</v>
      </c>
      <c r="G147" s="5">
        <v>0</v>
      </c>
      <c r="H147" s="5">
        <v>0</v>
      </c>
      <c r="I147" s="71">
        <f t="shared" si="3"/>
        <v>32366000</v>
      </c>
      <c r="L147" s="183"/>
    </row>
    <row r="148" spans="1:12" ht="18" customHeight="1" x14ac:dyDescent="0.3">
      <c r="A148" s="277"/>
      <c r="B148" s="270"/>
      <c r="C148" s="271"/>
      <c r="D148" s="272"/>
      <c r="E148" s="16" t="s">
        <v>39</v>
      </c>
      <c r="F148" s="4">
        <f>F136+F139+F142+F145</f>
        <v>32087400</v>
      </c>
      <c r="G148" s="5">
        <v>0</v>
      </c>
      <c r="H148" s="5">
        <v>0</v>
      </c>
      <c r="I148" s="71">
        <f t="shared" si="3"/>
        <v>32087400</v>
      </c>
      <c r="L148" s="183"/>
    </row>
    <row r="149" spans="1:12" ht="18" customHeight="1" x14ac:dyDescent="0.3">
      <c r="A149" s="277"/>
      <c r="B149" s="273"/>
      <c r="C149" s="274"/>
      <c r="D149" s="275"/>
      <c r="E149" s="16" t="s">
        <v>40</v>
      </c>
      <c r="F149" s="55">
        <f>F148-F147</f>
        <v>-278600</v>
      </c>
      <c r="G149" s="5">
        <v>0</v>
      </c>
      <c r="H149" s="5">
        <v>0</v>
      </c>
      <c r="I149" s="72">
        <f t="shared" si="3"/>
        <v>-278600</v>
      </c>
      <c r="L149" s="183"/>
    </row>
    <row r="150" spans="1:12" ht="18" customHeight="1" x14ac:dyDescent="0.3">
      <c r="A150" s="277"/>
      <c r="B150" s="210" t="s">
        <v>19</v>
      </c>
      <c r="C150" s="237" t="s">
        <v>50</v>
      </c>
      <c r="D150" s="238"/>
      <c r="E150" s="1" t="s">
        <v>38</v>
      </c>
      <c r="F150" s="3">
        <v>1200000</v>
      </c>
      <c r="G150" s="2">
        <v>0</v>
      </c>
      <c r="H150" s="2">
        <v>0</v>
      </c>
      <c r="I150" s="69">
        <f t="shared" si="3"/>
        <v>1200000</v>
      </c>
      <c r="L150" s="183"/>
    </row>
    <row r="151" spans="1:12" ht="18" customHeight="1" x14ac:dyDescent="0.3">
      <c r="A151" s="277"/>
      <c r="B151" s="257"/>
      <c r="C151" s="239"/>
      <c r="D151" s="240"/>
      <c r="E151" s="1" t="s">
        <v>39</v>
      </c>
      <c r="F151" s="3">
        <v>915000</v>
      </c>
      <c r="G151" s="2">
        <v>0</v>
      </c>
      <c r="H151" s="2">
        <v>0</v>
      </c>
      <c r="I151" s="69">
        <f t="shared" si="3"/>
        <v>915000</v>
      </c>
      <c r="L151" s="183"/>
    </row>
    <row r="152" spans="1:12" ht="18" customHeight="1" x14ac:dyDescent="0.3">
      <c r="A152" s="277"/>
      <c r="B152" s="257"/>
      <c r="C152" s="241"/>
      <c r="D152" s="242"/>
      <c r="E152" s="1" t="s">
        <v>40</v>
      </c>
      <c r="F152" s="54">
        <f>F151-F150</f>
        <v>-285000</v>
      </c>
      <c r="G152" s="2">
        <v>0</v>
      </c>
      <c r="H152" s="2">
        <v>0</v>
      </c>
      <c r="I152" s="70">
        <f t="shared" si="3"/>
        <v>-285000</v>
      </c>
      <c r="L152" s="181"/>
    </row>
    <row r="153" spans="1:12" ht="18" customHeight="1" x14ac:dyDescent="0.3">
      <c r="A153" s="277"/>
      <c r="B153" s="257"/>
      <c r="C153" s="237" t="s">
        <v>56</v>
      </c>
      <c r="D153" s="238"/>
      <c r="E153" s="1" t="s">
        <v>38</v>
      </c>
      <c r="F153" s="3">
        <v>534000</v>
      </c>
      <c r="G153" s="2">
        <v>0</v>
      </c>
      <c r="H153" s="2">
        <v>0</v>
      </c>
      <c r="I153" s="69">
        <f t="shared" si="3"/>
        <v>534000</v>
      </c>
      <c r="L153" s="183"/>
    </row>
    <row r="154" spans="1:12" ht="18" customHeight="1" x14ac:dyDescent="0.3">
      <c r="A154" s="277"/>
      <c r="B154" s="257"/>
      <c r="C154" s="239"/>
      <c r="D154" s="240"/>
      <c r="E154" s="1" t="s">
        <v>39</v>
      </c>
      <c r="F154" s="3">
        <v>534000</v>
      </c>
      <c r="G154" s="2">
        <v>0</v>
      </c>
      <c r="H154" s="2">
        <v>0</v>
      </c>
      <c r="I154" s="69">
        <f t="shared" si="3"/>
        <v>534000</v>
      </c>
      <c r="L154" s="183"/>
    </row>
    <row r="155" spans="1:12" ht="18" customHeight="1" x14ac:dyDescent="0.3">
      <c r="A155" s="277"/>
      <c r="B155" s="209"/>
      <c r="C155" s="241"/>
      <c r="D155" s="242"/>
      <c r="E155" s="1" t="s">
        <v>40</v>
      </c>
      <c r="F155" s="54">
        <f>F154-F153</f>
        <v>0</v>
      </c>
      <c r="G155" s="2">
        <v>0</v>
      </c>
      <c r="H155" s="2">
        <v>0</v>
      </c>
      <c r="I155" s="70">
        <f t="shared" si="3"/>
        <v>0</v>
      </c>
      <c r="L155" s="183"/>
    </row>
    <row r="156" spans="1:12" ht="18" customHeight="1" x14ac:dyDescent="0.3">
      <c r="A156" s="277"/>
      <c r="B156" s="267" t="s">
        <v>41</v>
      </c>
      <c r="C156" s="268"/>
      <c r="D156" s="269"/>
      <c r="E156" s="16" t="s">
        <v>38</v>
      </c>
      <c r="F156" s="4">
        <f>F150+F153</f>
        <v>1734000</v>
      </c>
      <c r="G156" s="5">
        <v>0</v>
      </c>
      <c r="H156" s="5">
        <v>0</v>
      </c>
      <c r="I156" s="71">
        <f t="shared" si="3"/>
        <v>1734000</v>
      </c>
      <c r="L156" s="183"/>
    </row>
    <row r="157" spans="1:12" ht="18" customHeight="1" x14ac:dyDescent="0.3">
      <c r="A157" s="277"/>
      <c r="B157" s="270"/>
      <c r="C157" s="271"/>
      <c r="D157" s="272"/>
      <c r="E157" s="16" t="s">
        <v>39</v>
      </c>
      <c r="F157" s="4">
        <f>F151+F154</f>
        <v>1449000</v>
      </c>
      <c r="G157" s="5">
        <v>0</v>
      </c>
      <c r="H157" s="5">
        <v>0</v>
      </c>
      <c r="I157" s="71">
        <f t="shared" si="3"/>
        <v>1449000</v>
      </c>
      <c r="L157" s="184"/>
    </row>
    <row r="158" spans="1:12" ht="18" customHeight="1" thickBot="1" x14ac:dyDescent="0.35">
      <c r="A158" s="277"/>
      <c r="B158" s="273"/>
      <c r="C158" s="274"/>
      <c r="D158" s="275"/>
      <c r="E158" s="16" t="s">
        <v>40</v>
      </c>
      <c r="F158" s="55">
        <f>F157-F156</f>
        <v>-285000</v>
      </c>
      <c r="G158" s="5">
        <v>0</v>
      </c>
      <c r="H158" s="5">
        <v>0</v>
      </c>
      <c r="I158" s="72">
        <f t="shared" ref="I158" si="8">F158+G158+H158</f>
        <v>-285000</v>
      </c>
      <c r="L158" s="184"/>
    </row>
    <row r="159" spans="1:12" ht="18" customHeight="1" x14ac:dyDescent="0.3">
      <c r="A159" s="247" t="s">
        <v>123</v>
      </c>
      <c r="B159" s="248"/>
      <c r="C159" s="248"/>
      <c r="D159" s="249"/>
      <c r="E159" s="59" t="s">
        <v>38</v>
      </c>
      <c r="F159" s="60">
        <f>F147+F156</f>
        <v>34100000</v>
      </c>
      <c r="G159" s="91">
        <v>0</v>
      </c>
      <c r="H159" s="91">
        <v>0</v>
      </c>
      <c r="I159" s="62">
        <f t="shared" ref="I159:I173" si="9">F159+G159+H159</f>
        <v>34100000</v>
      </c>
      <c r="L159" s="184"/>
    </row>
    <row r="160" spans="1:12" ht="18" customHeight="1" x14ac:dyDescent="0.3">
      <c r="A160" s="250"/>
      <c r="B160" s="251"/>
      <c r="C160" s="251"/>
      <c r="D160" s="252"/>
      <c r="E160" s="56" t="s">
        <v>39</v>
      </c>
      <c r="F160" s="57">
        <f>F148+F157</f>
        <v>33536400</v>
      </c>
      <c r="G160" s="92">
        <v>0</v>
      </c>
      <c r="H160" s="92">
        <v>0</v>
      </c>
      <c r="I160" s="63">
        <f t="shared" si="9"/>
        <v>33536400</v>
      </c>
      <c r="L160" s="182"/>
    </row>
    <row r="161" spans="1:12" ht="18" customHeight="1" thickBot="1" x14ac:dyDescent="0.35">
      <c r="A161" s="253"/>
      <c r="B161" s="254"/>
      <c r="C161" s="254"/>
      <c r="D161" s="255"/>
      <c r="E161" s="64" t="s">
        <v>40</v>
      </c>
      <c r="F161" s="65">
        <f>F149+F158</f>
        <v>-563600</v>
      </c>
      <c r="G161" s="93">
        <v>0</v>
      </c>
      <c r="H161" s="93">
        <v>0</v>
      </c>
      <c r="I161" s="67">
        <f t="shared" si="9"/>
        <v>-563600</v>
      </c>
      <c r="L161" s="182"/>
    </row>
    <row r="162" spans="1:12" ht="18" customHeight="1" x14ac:dyDescent="0.3">
      <c r="A162" s="285" t="s">
        <v>86</v>
      </c>
      <c r="B162" s="245" t="s">
        <v>12</v>
      </c>
      <c r="C162" s="245" t="s">
        <v>13</v>
      </c>
      <c r="D162" s="245"/>
      <c r="E162" s="95" t="s">
        <v>38</v>
      </c>
      <c r="F162" s="96">
        <v>30796800</v>
      </c>
      <c r="G162" s="97">
        <v>0</v>
      </c>
      <c r="H162" s="97">
        <v>0</v>
      </c>
      <c r="I162" s="69">
        <f t="shared" si="9"/>
        <v>30796800</v>
      </c>
      <c r="L162" s="182"/>
    </row>
    <row r="163" spans="1:12" ht="18" customHeight="1" x14ac:dyDescent="0.3">
      <c r="A163" s="277"/>
      <c r="B163" s="246"/>
      <c r="C163" s="246"/>
      <c r="D163" s="246"/>
      <c r="E163" s="1" t="s">
        <v>39</v>
      </c>
      <c r="F163" s="3">
        <v>30796800</v>
      </c>
      <c r="G163" s="2">
        <v>0</v>
      </c>
      <c r="H163" s="2">
        <v>0</v>
      </c>
      <c r="I163" s="69">
        <f t="shared" si="9"/>
        <v>30796800</v>
      </c>
      <c r="L163" s="182"/>
    </row>
    <row r="164" spans="1:12" ht="18" customHeight="1" x14ac:dyDescent="0.3">
      <c r="A164" s="277"/>
      <c r="B164" s="246"/>
      <c r="C164" s="246"/>
      <c r="D164" s="246"/>
      <c r="E164" s="1" t="s">
        <v>40</v>
      </c>
      <c r="F164" s="54">
        <f>F163-F162</f>
        <v>0</v>
      </c>
      <c r="G164" s="2">
        <v>0</v>
      </c>
      <c r="H164" s="2">
        <v>0</v>
      </c>
      <c r="I164" s="70">
        <f t="shared" si="9"/>
        <v>0</v>
      </c>
      <c r="L164" s="183"/>
    </row>
    <row r="165" spans="1:12" ht="18" customHeight="1" x14ac:dyDescent="0.3">
      <c r="A165" s="277"/>
      <c r="B165" s="246"/>
      <c r="C165" s="246" t="s">
        <v>48</v>
      </c>
      <c r="D165" s="246"/>
      <c r="E165" s="1" t="s">
        <v>38</v>
      </c>
      <c r="F165" s="3">
        <v>2582350</v>
      </c>
      <c r="G165" s="2">
        <v>0</v>
      </c>
      <c r="H165" s="2">
        <v>0</v>
      </c>
      <c r="I165" s="69">
        <f t="shared" si="9"/>
        <v>2582350</v>
      </c>
      <c r="L165" s="183"/>
    </row>
    <row r="166" spans="1:12" ht="18" customHeight="1" x14ac:dyDescent="0.3">
      <c r="A166" s="277"/>
      <c r="B166" s="246"/>
      <c r="C166" s="246"/>
      <c r="D166" s="246"/>
      <c r="E166" s="1" t="s">
        <v>39</v>
      </c>
      <c r="F166" s="3">
        <v>2582350</v>
      </c>
      <c r="G166" s="2">
        <v>0</v>
      </c>
      <c r="H166" s="2">
        <v>0</v>
      </c>
      <c r="I166" s="69">
        <f t="shared" si="9"/>
        <v>2582350</v>
      </c>
      <c r="L166" s="183"/>
    </row>
    <row r="167" spans="1:12" ht="18" customHeight="1" x14ac:dyDescent="0.3">
      <c r="A167" s="277"/>
      <c r="B167" s="246"/>
      <c r="C167" s="246"/>
      <c r="D167" s="246"/>
      <c r="E167" s="1" t="s">
        <v>40</v>
      </c>
      <c r="F167" s="54">
        <f>F166-F165</f>
        <v>0</v>
      </c>
      <c r="G167" s="2">
        <v>0</v>
      </c>
      <c r="H167" s="2">
        <v>0</v>
      </c>
      <c r="I167" s="70">
        <f t="shared" si="9"/>
        <v>0</v>
      </c>
      <c r="L167" s="184"/>
    </row>
    <row r="168" spans="1:12" ht="18" customHeight="1" x14ac:dyDescent="0.3">
      <c r="A168" s="277"/>
      <c r="B168" s="246"/>
      <c r="C168" s="246" t="s">
        <v>55</v>
      </c>
      <c r="D168" s="246"/>
      <c r="E168" s="1" t="s">
        <v>38</v>
      </c>
      <c r="F168" s="3">
        <v>1250850</v>
      </c>
      <c r="G168" s="2">
        <v>0</v>
      </c>
      <c r="H168" s="2">
        <v>0</v>
      </c>
      <c r="I168" s="69">
        <f t="shared" si="9"/>
        <v>1250850</v>
      </c>
      <c r="L168" s="184"/>
    </row>
    <row r="169" spans="1:12" ht="18" customHeight="1" x14ac:dyDescent="0.3">
      <c r="A169" s="277"/>
      <c r="B169" s="246"/>
      <c r="C169" s="246"/>
      <c r="D169" s="246"/>
      <c r="E169" s="1" t="s">
        <v>39</v>
      </c>
      <c r="F169" s="3">
        <v>1250850</v>
      </c>
      <c r="G169" s="2">
        <v>0</v>
      </c>
      <c r="H169" s="2">
        <v>0</v>
      </c>
      <c r="I169" s="69">
        <f t="shared" si="9"/>
        <v>1250850</v>
      </c>
    </row>
    <row r="170" spans="1:12" ht="18" customHeight="1" x14ac:dyDescent="0.3">
      <c r="A170" s="277"/>
      <c r="B170" s="246"/>
      <c r="C170" s="246"/>
      <c r="D170" s="246"/>
      <c r="E170" s="1" t="s">
        <v>40</v>
      </c>
      <c r="F170" s="54">
        <f>F169-F168</f>
        <v>0</v>
      </c>
      <c r="G170" s="2">
        <v>0</v>
      </c>
      <c r="H170" s="2">
        <v>0</v>
      </c>
      <c r="I170" s="70">
        <f t="shared" si="9"/>
        <v>0</v>
      </c>
    </row>
    <row r="171" spans="1:12" ht="18" customHeight="1" x14ac:dyDescent="0.3">
      <c r="A171" s="277"/>
      <c r="B171" s="246"/>
      <c r="C171" s="246" t="s">
        <v>85</v>
      </c>
      <c r="D171" s="246"/>
      <c r="E171" s="1" t="s">
        <v>38</v>
      </c>
      <c r="F171" s="3">
        <v>1800000</v>
      </c>
      <c r="G171" s="2">
        <v>0</v>
      </c>
      <c r="H171" s="2">
        <v>0</v>
      </c>
      <c r="I171" s="69">
        <f t="shared" si="9"/>
        <v>1800000</v>
      </c>
    </row>
    <row r="172" spans="1:12" ht="18" customHeight="1" x14ac:dyDescent="0.3">
      <c r="A172" s="277"/>
      <c r="B172" s="246"/>
      <c r="C172" s="246"/>
      <c r="D172" s="246"/>
      <c r="E172" s="1" t="s">
        <v>39</v>
      </c>
      <c r="F172" s="3">
        <v>1800000</v>
      </c>
      <c r="G172" s="2">
        <v>0</v>
      </c>
      <c r="H172" s="2">
        <v>0</v>
      </c>
      <c r="I172" s="69">
        <f t="shared" si="9"/>
        <v>1800000</v>
      </c>
    </row>
    <row r="173" spans="1:12" ht="18" customHeight="1" x14ac:dyDescent="0.3">
      <c r="A173" s="277"/>
      <c r="B173" s="246"/>
      <c r="C173" s="246"/>
      <c r="D173" s="246"/>
      <c r="E173" s="1" t="s">
        <v>40</v>
      </c>
      <c r="F173" s="54">
        <f>F172-F171</f>
        <v>0</v>
      </c>
      <c r="G173" s="2">
        <v>0</v>
      </c>
      <c r="H173" s="2">
        <v>0</v>
      </c>
      <c r="I173" s="70">
        <f t="shared" si="9"/>
        <v>0</v>
      </c>
    </row>
    <row r="174" spans="1:12" ht="18" customHeight="1" x14ac:dyDescent="0.3">
      <c r="A174" s="277"/>
      <c r="B174" s="267" t="s">
        <v>41</v>
      </c>
      <c r="C174" s="268"/>
      <c r="D174" s="269"/>
      <c r="E174" s="16" t="s">
        <v>38</v>
      </c>
      <c r="F174" s="4">
        <f>F162+F165+F168+F171</f>
        <v>36430000</v>
      </c>
      <c r="G174" s="5">
        <v>0</v>
      </c>
      <c r="H174" s="5">
        <v>0</v>
      </c>
      <c r="I174" s="71">
        <f t="shared" ref="I174:I188" si="10">F174+G174+H174</f>
        <v>36430000</v>
      </c>
    </row>
    <row r="175" spans="1:12" ht="18" customHeight="1" x14ac:dyDescent="0.3">
      <c r="A175" s="277"/>
      <c r="B175" s="270"/>
      <c r="C175" s="271"/>
      <c r="D175" s="272"/>
      <c r="E175" s="16" t="s">
        <v>39</v>
      </c>
      <c r="F175" s="4">
        <f>F163+F166+F169+F172</f>
        <v>36430000</v>
      </c>
      <c r="G175" s="5">
        <v>0</v>
      </c>
      <c r="H175" s="5">
        <v>0</v>
      </c>
      <c r="I175" s="71">
        <f t="shared" si="10"/>
        <v>36430000</v>
      </c>
    </row>
    <row r="176" spans="1:12" ht="18" customHeight="1" thickBot="1" x14ac:dyDescent="0.35">
      <c r="A176" s="277"/>
      <c r="B176" s="270"/>
      <c r="C176" s="271"/>
      <c r="D176" s="272"/>
      <c r="E176" s="94" t="s">
        <v>40</v>
      </c>
      <c r="F176" s="88">
        <v>0</v>
      </c>
      <c r="G176" s="88">
        <v>0</v>
      </c>
      <c r="H176" s="88">
        <v>0</v>
      </c>
      <c r="I176" s="108">
        <f t="shared" si="10"/>
        <v>0</v>
      </c>
    </row>
    <row r="177" spans="1:9" ht="18" customHeight="1" x14ac:dyDescent="0.3">
      <c r="A177" s="247" t="s">
        <v>124</v>
      </c>
      <c r="B177" s="248"/>
      <c r="C177" s="248"/>
      <c r="D177" s="249"/>
      <c r="E177" s="59" t="s">
        <v>38</v>
      </c>
      <c r="F177" s="60">
        <f>F174</f>
        <v>36430000</v>
      </c>
      <c r="G177" s="91">
        <v>0</v>
      </c>
      <c r="H177" s="91">
        <v>0</v>
      </c>
      <c r="I177" s="62">
        <f t="shared" si="10"/>
        <v>36430000</v>
      </c>
    </row>
    <row r="178" spans="1:9" ht="18" customHeight="1" x14ac:dyDescent="0.3">
      <c r="A178" s="250"/>
      <c r="B178" s="251"/>
      <c r="C178" s="251"/>
      <c r="D178" s="252"/>
      <c r="E178" s="56" t="s">
        <v>39</v>
      </c>
      <c r="F178" s="57">
        <f>F175</f>
        <v>36430000</v>
      </c>
      <c r="G178" s="92">
        <v>0</v>
      </c>
      <c r="H178" s="92">
        <v>0</v>
      </c>
      <c r="I178" s="63">
        <f t="shared" si="10"/>
        <v>36430000</v>
      </c>
    </row>
    <row r="179" spans="1:9" ht="18" customHeight="1" thickBot="1" x14ac:dyDescent="0.35">
      <c r="A179" s="253"/>
      <c r="B179" s="254"/>
      <c r="C179" s="254"/>
      <c r="D179" s="255"/>
      <c r="E179" s="64" t="s">
        <v>40</v>
      </c>
      <c r="F179" s="65">
        <f>F178-F177</f>
        <v>0</v>
      </c>
      <c r="G179" s="93">
        <v>0</v>
      </c>
      <c r="H179" s="93">
        <v>0</v>
      </c>
      <c r="I179" s="67">
        <f t="shared" si="10"/>
        <v>0</v>
      </c>
    </row>
    <row r="180" spans="1:9" ht="18" customHeight="1" x14ac:dyDescent="0.3">
      <c r="A180" s="285" t="s">
        <v>88</v>
      </c>
      <c r="B180" s="257" t="s">
        <v>25</v>
      </c>
      <c r="C180" s="283" t="s">
        <v>87</v>
      </c>
      <c r="D180" s="284"/>
      <c r="E180" s="78" t="s">
        <v>38</v>
      </c>
      <c r="F180" s="81">
        <v>17220000</v>
      </c>
      <c r="G180" s="79">
        <v>0</v>
      </c>
      <c r="H180" s="79">
        <v>0</v>
      </c>
      <c r="I180" s="69">
        <f t="shared" si="10"/>
        <v>17220000</v>
      </c>
    </row>
    <row r="181" spans="1:9" ht="18" customHeight="1" x14ac:dyDescent="0.3">
      <c r="A181" s="277"/>
      <c r="B181" s="257"/>
      <c r="C181" s="239"/>
      <c r="D181" s="240"/>
      <c r="E181" s="1" t="s">
        <v>39</v>
      </c>
      <c r="F181" s="3">
        <v>17220000</v>
      </c>
      <c r="G181" s="2">
        <v>0</v>
      </c>
      <c r="H181" s="2">
        <v>0</v>
      </c>
      <c r="I181" s="69">
        <f t="shared" si="10"/>
        <v>17220000</v>
      </c>
    </row>
    <row r="182" spans="1:9" ht="18" customHeight="1" x14ac:dyDescent="0.3">
      <c r="A182" s="277"/>
      <c r="B182" s="209"/>
      <c r="C182" s="241"/>
      <c r="D182" s="242"/>
      <c r="E182" s="1" t="s">
        <v>40</v>
      </c>
      <c r="F182" s="54">
        <f>F181-F180</f>
        <v>0</v>
      </c>
      <c r="G182" s="2">
        <v>0</v>
      </c>
      <c r="H182" s="2">
        <v>0</v>
      </c>
      <c r="I182" s="70">
        <f t="shared" si="10"/>
        <v>0</v>
      </c>
    </row>
    <row r="183" spans="1:9" ht="18" customHeight="1" x14ac:dyDescent="0.3">
      <c r="A183" s="277"/>
      <c r="B183" s="210" t="s">
        <v>19</v>
      </c>
      <c r="C183" s="237" t="s">
        <v>19</v>
      </c>
      <c r="D183" s="238"/>
      <c r="E183" s="1" t="s">
        <v>38</v>
      </c>
      <c r="F183" s="3">
        <v>7280000</v>
      </c>
      <c r="G183" s="2">
        <v>0</v>
      </c>
      <c r="H183" s="2">
        <v>0</v>
      </c>
      <c r="I183" s="69">
        <f t="shared" si="10"/>
        <v>7280000</v>
      </c>
    </row>
    <row r="184" spans="1:9" ht="18" customHeight="1" x14ac:dyDescent="0.3">
      <c r="A184" s="277"/>
      <c r="B184" s="257"/>
      <c r="C184" s="239"/>
      <c r="D184" s="240"/>
      <c r="E184" s="1" t="s">
        <v>39</v>
      </c>
      <c r="F184" s="3">
        <v>7280000</v>
      </c>
      <c r="G184" s="2">
        <v>0</v>
      </c>
      <c r="H184" s="2">
        <v>0</v>
      </c>
      <c r="I184" s="69">
        <f t="shared" si="10"/>
        <v>7280000</v>
      </c>
    </row>
    <row r="185" spans="1:9" ht="18" customHeight="1" thickBot="1" x14ac:dyDescent="0.35">
      <c r="A185" s="277"/>
      <c r="B185" s="209"/>
      <c r="C185" s="241"/>
      <c r="D185" s="242"/>
      <c r="E185" s="1" t="s">
        <v>40</v>
      </c>
      <c r="F185" s="54">
        <f>F184-F183</f>
        <v>0</v>
      </c>
      <c r="G185" s="2">
        <v>0</v>
      </c>
      <c r="H185" s="2">
        <v>0</v>
      </c>
      <c r="I185" s="70">
        <f t="shared" si="10"/>
        <v>0</v>
      </c>
    </row>
    <row r="186" spans="1:9" ht="18" customHeight="1" x14ac:dyDescent="0.3">
      <c r="A186" s="247" t="s">
        <v>125</v>
      </c>
      <c r="B186" s="248"/>
      <c r="C186" s="248"/>
      <c r="D186" s="249"/>
      <c r="E186" s="59" t="s">
        <v>38</v>
      </c>
      <c r="F186" s="60">
        <f>F180+F183</f>
        <v>24500000</v>
      </c>
      <c r="G186" s="91">
        <v>0</v>
      </c>
      <c r="H186" s="91">
        <v>0</v>
      </c>
      <c r="I186" s="62">
        <f t="shared" si="10"/>
        <v>24500000</v>
      </c>
    </row>
    <row r="187" spans="1:9" ht="18" customHeight="1" x14ac:dyDescent="0.3">
      <c r="A187" s="250"/>
      <c r="B187" s="251"/>
      <c r="C187" s="251"/>
      <c r="D187" s="252"/>
      <c r="E187" s="56" t="s">
        <v>39</v>
      </c>
      <c r="F187" s="57">
        <f>F181+F184</f>
        <v>24500000</v>
      </c>
      <c r="G187" s="92">
        <v>0</v>
      </c>
      <c r="H187" s="92">
        <v>0</v>
      </c>
      <c r="I187" s="63">
        <f t="shared" si="10"/>
        <v>24500000</v>
      </c>
    </row>
    <row r="188" spans="1:9" ht="18" customHeight="1" thickBot="1" x14ac:dyDescent="0.35">
      <c r="A188" s="253"/>
      <c r="B188" s="254"/>
      <c r="C188" s="254"/>
      <c r="D188" s="255"/>
      <c r="E188" s="64" t="s">
        <v>40</v>
      </c>
      <c r="F188" s="65">
        <f>F187-F186</f>
        <v>0</v>
      </c>
      <c r="G188" s="93">
        <v>0</v>
      </c>
      <c r="H188" s="93">
        <v>0</v>
      </c>
      <c r="I188" s="67">
        <f t="shared" si="10"/>
        <v>0</v>
      </c>
    </row>
    <row r="189" spans="1:9" ht="18" customHeight="1" x14ac:dyDescent="0.3">
      <c r="A189" s="285" t="s">
        <v>89</v>
      </c>
      <c r="B189" s="256" t="s">
        <v>99</v>
      </c>
      <c r="C189" s="239" t="s">
        <v>25</v>
      </c>
      <c r="D189" s="240"/>
      <c r="E189" s="78" t="s">
        <v>38</v>
      </c>
      <c r="F189" s="3">
        <v>17430000</v>
      </c>
      <c r="G189" s="79">
        <v>0</v>
      </c>
      <c r="H189" s="79">
        <v>0</v>
      </c>
      <c r="I189" s="69">
        <f t="shared" ref="I189:I218" si="11">F189+G189+H189</f>
        <v>17430000</v>
      </c>
    </row>
    <row r="190" spans="1:9" ht="18" customHeight="1" x14ac:dyDescent="0.3">
      <c r="A190" s="277"/>
      <c r="B190" s="257"/>
      <c r="C190" s="239"/>
      <c r="D190" s="240"/>
      <c r="E190" s="1" t="s">
        <v>39</v>
      </c>
      <c r="F190" s="3">
        <v>17430000</v>
      </c>
      <c r="G190" s="2">
        <v>0</v>
      </c>
      <c r="H190" s="2">
        <v>0</v>
      </c>
      <c r="I190" s="69">
        <f t="shared" si="11"/>
        <v>17430000</v>
      </c>
    </row>
    <row r="191" spans="1:9" ht="18" customHeight="1" x14ac:dyDescent="0.3">
      <c r="A191" s="277"/>
      <c r="B191" s="257"/>
      <c r="C191" s="241"/>
      <c r="D191" s="242"/>
      <c r="E191" s="1" t="s">
        <v>40</v>
      </c>
      <c r="F191" s="54">
        <f>F190-F189</f>
        <v>0</v>
      </c>
      <c r="G191" s="2">
        <v>0</v>
      </c>
      <c r="H191" s="2">
        <v>0</v>
      </c>
      <c r="I191" s="70">
        <f t="shared" si="11"/>
        <v>0</v>
      </c>
    </row>
    <row r="192" spans="1:9" ht="18" customHeight="1" x14ac:dyDescent="0.3">
      <c r="A192" s="277"/>
      <c r="B192" s="257"/>
      <c r="C192" s="237" t="s">
        <v>19</v>
      </c>
      <c r="D192" s="238"/>
      <c r="E192" s="1" t="s">
        <v>38</v>
      </c>
      <c r="F192" s="3">
        <v>6090000</v>
      </c>
      <c r="G192" s="2">
        <v>0</v>
      </c>
      <c r="H192" s="2">
        <v>0</v>
      </c>
      <c r="I192" s="69">
        <f t="shared" si="11"/>
        <v>6090000</v>
      </c>
    </row>
    <row r="193" spans="1:9" ht="18" customHeight="1" x14ac:dyDescent="0.3">
      <c r="A193" s="277"/>
      <c r="B193" s="257"/>
      <c r="C193" s="239"/>
      <c r="D193" s="240"/>
      <c r="E193" s="1" t="s">
        <v>39</v>
      </c>
      <c r="F193" s="3">
        <v>6090000</v>
      </c>
      <c r="G193" s="2">
        <v>0</v>
      </c>
      <c r="H193" s="2">
        <v>0</v>
      </c>
      <c r="I193" s="69">
        <f t="shared" si="11"/>
        <v>6090000</v>
      </c>
    </row>
    <row r="194" spans="1:9" ht="18" customHeight="1" x14ac:dyDescent="0.3">
      <c r="A194" s="277"/>
      <c r="B194" s="209"/>
      <c r="C194" s="241"/>
      <c r="D194" s="242"/>
      <c r="E194" s="1" t="s">
        <v>40</v>
      </c>
      <c r="F194" s="54">
        <f>F193-F192</f>
        <v>0</v>
      </c>
      <c r="G194" s="2">
        <v>0</v>
      </c>
      <c r="H194" s="2">
        <v>0</v>
      </c>
      <c r="I194" s="70">
        <f t="shared" si="11"/>
        <v>0</v>
      </c>
    </row>
    <row r="195" spans="1:9" ht="18" customHeight="1" x14ac:dyDescent="0.3">
      <c r="A195" s="277"/>
      <c r="B195" s="267" t="s">
        <v>41</v>
      </c>
      <c r="C195" s="268"/>
      <c r="D195" s="269"/>
      <c r="E195" s="16" t="s">
        <v>38</v>
      </c>
      <c r="F195" s="4">
        <f>F189+F192</f>
        <v>23520000</v>
      </c>
      <c r="G195" s="5">
        <v>0</v>
      </c>
      <c r="H195" s="5">
        <v>0</v>
      </c>
      <c r="I195" s="71">
        <f t="shared" si="11"/>
        <v>23520000</v>
      </c>
    </row>
    <row r="196" spans="1:9" ht="18" customHeight="1" x14ac:dyDescent="0.3">
      <c r="A196" s="277"/>
      <c r="B196" s="270"/>
      <c r="C196" s="271"/>
      <c r="D196" s="272"/>
      <c r="E196" s="16" t="s">
        <v>39</v>
      </c>
      <c r="F196" s="4">
        <f>F190+F193</f>
        <v>23520000</v>
      </c>
      <c r="G196" s="5">
        <v>0</v>
      </c>
      <c r="H196" s="5">
        <v>0</v>
      </c>
      <c r="I196" s="71">
        <f t="shared" si="11"/>
        <v>23520000</v>
      </c>
    </row>
    <row r="197" spans="1:9" ht="18" customHeight="1" x14ac:dyDescent="0.3">
      <c r="A197" s="277"/>
      <c r="B197" s="273"/>
      <c r="C197" s="274"/>
      <c r="D197" s="275"/>
      <c r="E197" s="16" t="s">
        <v>40</v>
      </c>
      <c r="F197" s="55">
        <f>F196-F195</f>
        <v>0</v>
      </c>
      <c r="G197" s="5">
        <v>0</v>
      </c>
      <c r="H197" s="5">
        <v>0</v>
      </c>
      <c r="I197" s="72">
        <f t="shared" si="11"/>
        <v>0</v>
      </c>
    </row>
    <row r="198" spans="1:9" ht="18" customHeight="1" x14ac:dyDescent="0.3">
      <c r="A198" s="277"/>
      <c r="B198" s="210" t="s">
        <v>100</v>
      </c>
      <c r="C198" s="237" t="s">
        <v>25</v>
      </c>
      <c r="D198" s="238"/>
      <c r="E198" s="1" t="s">
        <v>38</v>
      </c>
      <c r="F198" s="3">
        <v>7470000</v>
      </c>
      <c r="G198" s="2">
        <v>0</v>
      </c>
      <c r="H198" s="2">
        <v>0</v>
      </c>
      <c r="I198" s="69">
        <f t="shared" si="11"/>
        <v>7470000</v>
      </c>
    </row>
    <row r="199" spans="1:9" ht="18" customHeight="1" x14ac:dyDescent="0.3">
      <c r="A199" s="277"/>
      <c r="B199" s="257"/>
      <c r="C199" s="239"/>
      <c r="D199" s="240"/>
      <c r="E199" s="1" t="s">
        <v>39</v>
      </c>
      <c r="F199" s="3">
        <v>7470000</v>
      </c>
      <c r="G199" s="2">
        <v>0</v>
      </c>
      <c r="H199" s="2">
        <v>0</v>
      </c>
      <c r="I199" s="69">
        <f t="shared" si="11"/>
        <v>7470000</v>
      </c>
    </row>
    <row r="200" spans="1:9" ht="18" customHeight="1" x14ac:dyDescent="0.3">
      <c r="A200" s="277"/>
      <c r="B200" s="209"/>
      <c r="C200" s="241"/>
      <c r="D200" s="242"/>
      <c r="E200" s="1" t="s">
        <v>40</v>
      </c>
      <c r="F200" s="54">
        <f>F199-F198</f>
        <v>0</v>
      </c>
      <c r="G200" s="2">
        <v>0</v>
      </c>
      <c r="H200" s="2">
        <v>0</v>
      </c>
      <c r="I200" s="70">
        <f t="shared" si="11"/>
        <v>0</v>
      </c>
    </row>
    <row r="201" spans="1:9" ht="18" customHeight="1" x14ac:dyDescent="0.3">
      <c r="A201" s="277"/>
      <c r="B201" s="210" t="s">
        <v>126</v>
      </c>
      <c r="C201" s="237" t="s">
        <v>25</v>
      </c>
      <c r="D201" s="238"/>
      <c r="E201" s="1" t="s">
        <v>38</v>
      </c>
      <c r="F201" s="3">
        <v>11667000</v>
      </c>
      <c r="G201" s="2">
        <v>0</v>
      </c>
      <c r="H201" s="2">
        <v>0</v>
      </c>
      <c r="I201" s="69">
        <f t="shared" si="11"/>
        <v>11667000</v>
      </c>
    </row>
    <row r="202" spans="1:9" ht="18" customHeight="1" x14ac:dyDescent="0.3">
      <c r="A202" s="277"/>
      <c r="B202" s="257"/>
      <c r="C202" s="239"/>
      <c r="D202" s="240"/>
      <c r="E202" s="1" t="s">
        <v>39</v>
      </c>
      <c r="F202" s="3">
        <v>11667000</v>
      </c>
      <c r="G202" s="2">
        <v>0</v>
      </c>
      <c r="H202" s="2">
        <v>0</v>
      </c>
      <c r="I202" s="69">
        <f t="shared" si="11"/>
        <v>11667000</v>
      </c>
    </row>
    <row r="203" spans="1:9" ht="18" customHeight="1" x14ac:dyDescent="0.3">
      <c r="A203" s="277"/>
      <c r="B203" s="209"/>
      <c r="C203" s="241"/>
      <c r="D203" s="242"/>
      <c r="E203" s="1" t="s">
        <v>40</v>
      </c>
      <c r="F203" s="54">
        <f>F202-F201</f>
        <v>0</v>
      </c>
      <c r="G203" s="2">
        <v>0</v>
      </c>
      <c r="H203" s="2">
        <v>0</v>
      </c>
      <c r="I203" s="70">
        <f t="shared" si="11"/>
        <v>0</v>
      </c>
    </row>
    <row r="204" spans="1:9" ht="18" customHeight="1" x14ac:dyDescent="0.3">
      <c r="A204" s="277"/>
      <c r="B204" s="210" t="s">
        <v>127</v>
      </c>
      <c r="C204" s="237" t="s">
        <v>25</v>
      </c>
      <c r="D204" s="238"/>
      <c r="E204" s="1" t="s">
        <v>38</v>
      </c>
      <c r="F204" s="3">
        <v>4000000</v>
      </c>
      <c r="G204" s="2">
        <v>0</v>
      </c>
      <c r="H204" s="2">
        <v>0</v>
      </c>
      <c r="I204" s="69">
        <f t="shared" si="11"/>
        <v>4000000</v>
      </c>
    </row>
    <row r="205" spans="1:9" ht="18" customHeight="1" x14ac:dyDescent="0.3">
      <c r="A205" s="277"/>
      <c r="B205" s="257"/>
      <c r="C205" s="239"/>
      <c r="D205" s="240"/>
      <c r="E205" s="1" t="s">
        <v>39</v>
      </c>
      <c r="F205" s="3">
        <v>4000000</v>
      </c>
      <c r="G205" s="2">
        <v>0</v>
      </c>
      <c r="H205" s="2">
        <v>0</v>
      </c>
      <c r="I205" s="69">
        <f t="shared" si="11"/>
        <v>4000000</v>
      </c>
    </row>
    <row r="206" spans="1:9" ht="18" customHeight="1" x14ac:dyDescent="0.3">
      <c r="A206" s="277"/>
      <c r="B206" s="209"/>
      <c r="C206" s="241"/>
      <c r="D206" s="242"/>
      <c r="E206" s="1" t="s">
        <v>40</v>
      </c>
      <c r="F206" s="54">
        <f>F205-F204</f>
        <v>0</v>
      </c>
      <c r="G206" s="2">
        <v>0</v>
      </c>
      <c r="H206" s="2">
        <v>0</v>
      </c>
      <c r="I206" s="70">
        <f t="shared" si="11"/>
        <v>0</v>
      </c>
    </row>
    <row r="207" spans="1:9" ht="18" customHeight="1" x14ac:dyDescent="0.3">
      <c r="A207" s="277"/>
      <c r="B207" s="210" t="s">
        <v>128</v>
      </c>
      <c r="C207" s="237" t="s">
        <v>25</v>
      </c>
      <c r="D207" s="238"/>
      <c r="E207" s="1" t="s">
        <v>38</v>
      </c>
      <c r="F207" s="3">
        <v>3000000</v>
      </c>
      <c r="G207" s="2">
        <v>0</v>
      </c>
      <c r="H207" s="2">
        <v>0</v>
      </c>
      <c r="I207" s="69">
        <f t="shared" si="11"/>
        <v>3000000</v>
      </c>
    </row>
    <row r="208" spans="1:9" ht="18" customHeight="1" x14ac:dyDescent="0.3">
      <c r="A208" s="277"/>
      <c r="B208" s="257"/>
      <c r="C208" s="239"/>
      <c r="D208" s="240"/>
      <c r="E208" s="1" t="s">
        <v>39</v>
      </c>
      <c r="F208" s="3">
        <v>3000000</v>
      </c>
      <c r="G208" s="2">
        <v>0</v>
      </c>
      <c r="H208" s="2">
        <v>0</v>
      </c>
      <c r="I208" s="69">
        <f t="shared" si="11"/>
        <v>3000000</v>
      </c>
    </row>
    <row r="209" spans="1:9" ht="18" customHeight="1" x14ac:dyDescent="0.3">
      <c r="A209" s="277"/>
      <c r="B209" s="209"/>
      <c r="C209" s="241"/>
      <c r="D209" s="242"/>
      <c r="E209" s="1" t="s">
        <v>40</v>
      </c>
      <c r="F209" s="54">
        <f>F208-F207</f>
        <v>0</v>
      </c>
      <c r="G209" s="2">
        <v>0</v>
      </c>
      <c r="H209" s="2">
        <v>0</v>
      </c>
      <c r="I209" s="70">
        <f t="shared" si="11"/>
        <v>0</v>
      </c>
    </row>
    <row r="210" spans="1:9" ht="18" customHeight="1" x14ac:dyDescent="0.3">
      <c r="A210" s="277"/>
      <c r="B210" s="210" t="s">
        <v>129</v>
      </c>
      <c r="C210" s="237" t="s">
        <v>25</v>
      </c>
      <c r="D210" s="238"/>
      <c r="E210" s="1" t="s">
        <v>38</v>
      </c>
      <c r="F210" s="3">
        <v>7452000</v>
      </c>
      <c r="G210" s="2">
        <v>0</v>
      </c>
      <c r="H210" s="2">
        <v>0</v>
      </c>
      <c r="I210" s="69">
        <f t="shared" si="11"/>
        <v>7452000</v>
      </c>
    </row>
    <row r="211" spans="1:9" ht="18" customHeight="1" x14ac:dyDescent="0.3">
      <c r="A211" s="277"/>
      <c r="B211" s="257"/>
      <c r="C211" s="239"/>
      <c r="D211" s="240"/>
      <c r="E211" s="1" t="s">
        <v>39</v>
      </c>
      <c r="F211" s="3">
        <v>7452000</v>
      </c>
      <c r="G211" s="2">
        <v>0</v>
      </c>
      <c r="H211" s="2">
        <v>0</v>
      </c>
      <c r="I211" s="69">
        <f t="shared" si="11"/>
        <v>7452000</v>
      </c>
    </row>
    <row r="212" spans="1:9" ht="18" customHeight="1" x14ac:dyDescent="0.3">
      <c r="A212" s="277"/>
      <c r="B212" s="209"/>
      <c r="C212" s="241"/>
      <c r="D212" s="242"/>
      <c r="E212" s="1" t="s">
        <v>40</v>
      </c>
      <c r="F212" s="54">
        <f>F211-F210</f>
        <v>0</v>
      </c>
      <c r="G212" s="2">
        <v>0</v>
      </c>
      <c r="H212" s="2">
        <v>0</v>
      </c>
      <c r="I212" s="70">
        <f t="shared" si="11"/>
        <v>0</v>
      </c>
    </row>
    <row r="213" spans="1:9" ht="18" customHeight="1" x14ac:dyDescent="0.3">
      <c r="A213" s="277"/>
      <c r="B213" s="210" t="s">
        <v>130</v>
      </c>
      <c r="C213" s="237" t="s">
        <v>25</v>
      </c>
      <c r="D213" s="238"/>
      <c r="E213" s="1" t="s">
        <v>38</v>
      </c>
      <c r="F213" s="3">
        <v>6800000</v>
      </c>
      <c r="G213" s="2">
        <v>0</v>
      </c>
      <c r="H213" s="2">
        <v>0</v>
      </c>
      <c r="I213" s="69">
        <f>F213+G213+H213</f>
        <v>6800000</v>
      </c>
    </row>
    <row r="214" spans="1:9" ht="18" customHeight="1" x14ac:dyDescent="0.3">
      <c r="A214" s="277"/>
      <c r="B214" s="257"/>
      <c r="C214" s="239"/>
      <c r="D214" s="240"/>
      <c r="E214" s="1" t="s">
        <v>39</v>
      </c>
      <c r="F214" s="3">
        <v>6800000</v>
      </c>
      <c r="G214" s="2">
        <v>0</v>
      </c>
      <c r="H214" s="2">
        <v>0</v>
      </c>
      <c r="I214" s="69">
        <f>F214+G214+H214</f>
        <v>6800000</v>
      </c>
    </row>
    <row r="215" spans="1:9" ht="18" customHeight="1" x14ac:dyDescent="0.3">
      <c r="A215" s="277"/>
      <c r="B215" s="257"/>
      <c r="C215" s="239"/>
      <c r="D215" s="240"/>
      <c r="E215" s="77" t="s">
        <v>40</v>
      </c>
      <c r="F215" s="98">
        <f>F214-F213</f>
        <v>0</v>
      </c>
      <c r="G215" s="80">
        <v>0</v>
      </c>
      <c r="H215" s="80">
        <v>0</v>
      </c>
      <c r="I215" s="109">
        <f>F215+G215+H215</f>
        <v>0</v>
      </c>
    </row>
    <row r="216" spans="1:9" ht="18" customHeight="1" x14ac:dyDescent="0.3">
      <c r="A216" s="277"/>
      <c r="B216" s="210" t="s">
        <v>101</v>
      </c>
      <c r="C216" s="237" t="s">
        <v>25</v>
      </c>
      <c r="D216" s="238"/>
      <c r="E216" s="1" t="s">
        <v>38</v>
      </c>
      <c r="F216" s="3">
        <v>12000000</v>
      </c>
      <c r="G216" s="2">
        <v>0</v>
      </c>
      <c r="H216" s="2">
        <v>0</v>
      </c>
      <c r="I216" s="69">
        <f t="shared" si="11"/>
        <v>12000000</v>
      </c>
    </row>
    <row r="217" spans="1:9" ht="18" customHeight="1" x14ac:dyDescent="0.3">
      <c r="A217" s="277"/>
      <c r="B217" s="257"/>
      <c r="C217" s="239"/>
      <c r="D217" s="240"/>
      <c r="E217" s="1" t="s">
        <v>39</v>
      </c>
      <c r="F217" s="3">
        <v>12000000</v>
      </c>
      <c r="G217" s="2">
        <v>0</v>
      </c>
      <c r="H217" s="2">
        <v>0</v>
      </c>
      <c r="I217" s="69">
        <f t="shared" si="11"/>
        <v>12000000</v>
      </c>
    </row>
    <row r="218" spans="1:9" ht="18" customHeight="1" thickBot="1" x14ac:dyDescent="0.35">
      <c r="A218" s="277"/>
      <c r="B218" s="209"/>
      <c r="C218" s="241"/>
      <c r="D218" s="242"/>
      <c r="E218" s="1" t="s">
        <v>40</v>
      </c>
      <c r="F218" s="54">
        <f>F217-F216</f>
        <v>0</v>
      </c>
      <c r="G218" s="2">
        <v>0</v>
      </c>
      <c r="H218" s="2">
        <v>0</v>
      </c>
      <c r="I218" s="70">
        <f t="shared" si="11"/>
        <v>0</v>
      </c>
    </row>
    <row r="219" spans="1:9" ht="18" customHeight="1" x14ac:dyDescent="0.3">
      <c r="A219" s="247" t="s">
        <v>139</v>
      </c>
      <c r="B219" s="248"/>
      <c r="C219" s="248"/>
      <c r="D219" s="249"/>
      <c r="E219" s="59" t="s">
        <v>38</v>
      </c>
      <c r="F219" s="60">
        <f>F195+F198+F201+F204+F207+F210+F216+F213</f>
        <v>75909000</v>
      </c>
      <c r="G219" s="61">
        <v>0</v>
      </c>
      <c r="H219" s="61">
        <v>0</v>
      </c>
      <c r="I219" s="62">
        <f t="shared" ref="I219:I242" si="12">F219+G219+H219</f>
        <v>75909000</v>
      </c>
    </row>
    <row r="220" spans="1:9" ht="18" customHeight="1" x14ac:dyDescent="0.3">
      <c r="A220" s="250"/>
      <c r="B220" s="251"/>
      <c r="C220" s="251"/>
      <c r="D220" s="252"/>
      <c r="E220" s="56" t="s">
        <v>39</v>
      </c>
      <c r="F220" s="57">
        <f>F196+F199+F202+F205+F208+F211+F217+F214</f>
        <v>75909000</v>
      </c>
      <c r="G220" s="58">
        <v>0</v>
      </c>
      <c r="H220" s="58">
        <v>0</v>
      </c>
      <c r="I220" s="63">
        <f t="shared" si="12"/>
        <v>75909000</v>
      </c>
    </row>
    <row r="221" spans="1:9" ht="18" customHeight="1" thickBot="1" x14ac:dyDescent="0.35">
      <c r="A221" s="253"/>
      <c r="B221" s="254"/>
      <c r="C221" s="254"/>
      <c r="D221" s="255"/>
      <c r="E221" s="64" t="s">
        <v>40</v>
      </c>
      <c r="F221" s="65">
        <f>F220-F219</f>
        <v>0</v>
      </c>
      <c r="G221" s="66">
        <v>0</v>
      </c>
      <c r="H221" s="66">
        <v>0</v>
      </c>
      <c r="I221" s="67">
        <f t="shared" si="12"/>
        <v>0</v>
      </c>
    </row>
    <row r="222" spans="1:9" ht="18" customHeight="1" x14ac:dyDescent="0.3">
      <c r="A222" s="285" t="s">
        <v>138</v>
      </c>
      <c r="B222" s="257" t="s">
        <v>134</v>
      </c>
      <c r="C222" s="239" t="s">
        <v>25</v>
      </c>
      <c r="D222" s="240"/>
      <c r="E222" s="78" t="s">
        <v>38</v>
      </c>
      <c r="F222" s="81">
        <v>10000000</v>
      </c>
      <c r="G222" s="79">
        <v>0</v>
      </c>
      <c r="H222" s="79">
        <v>0</v>
      </c>
      <c r="I222" s="69">
        <f t="shared" si="12"/>
        <v>10000000</v>
      </c>
    </row>
    <row r="223" spans="1:9" ht="18" customHeight="1" x14ac:dyDescent="0.3">
      <c r="A223" s="277"/>
      <c r="B223" s="257"/>
      <c r="C223" s="239"/>
      <c r="D223" s="240"/>
      <c r="E223" s="1" t="s">
        <v>39</v>
      </c>
      <c r="F223" s="3">
        <v>10000000</v>
      </c>
      <c r="G223" s="2">
        <v>0</v>
      </c>
      <c r="H223" s="2">
        <v>0</v>
      </c>
      <c r="I223" s="69">
        <f t="shared" si="12"/>
        <v>10000000</v>
      </c>
    </row>
    <row r="224" spans="1:9" ht="18" customHeight="1" x14ac:dyDescent="0.3">
      <c r="A224" s="277"/>
      <c r="B224" s="209"/>
      <c r="C224" s="241"/>
      <c r="D224" s="242"/>
      <c r="E224" s="1" t="s">
        <v>40</v>
      </c>
      <c r="F224" s="54">
        <f>F223-F222</f>
        <v>0</v>
      </c>
      <c r="G224" s="2">
        <v>0</v>
      </c>
      <c r="H224" s="2">
        <v>0</v>
      </c>
      <c r="I224" s="109">
        <f t="shared" si="12"/>
        <v>0</v>
      </c>
    </row>
    <row r="225" spans="1:9" ht="18" customHeight="1" x14ac:dyDescent="0.3">
      <c r="A225" s="277"/>
      <c r="B225" s="210" t="s">
        <v>131</v>
      </c>
      <c r="C225" s="237" t="s">
        <v>25</v>
      </c>
      <c r="D225" s="238"/>
      <c r="E225" s="1" t="s">
        <v>38</v>
      </c>
      <c r="F225" s="3">
        <v>24564000</v>
      </c>
      <c r="G225" s="2">
        <v>0</v>
      </c>
      <c r="H225" s="2">
        <v>0</v>
      </c>
      <c r="I225" s="69">
        <f t="shared" si="12"/>
        <v>24564000</v>
      </c>
    </row>
    <row r="226" spans="1:9" ht="18" customHeight="1" x14ac:dyDescent="0.3">
      <c r="A226" s="277"/>
      <c r="B226" s="257"/>
      <c r="C226" s="239"/>
      <c r="D226" s="240"/>
      <c r="E226" s="1" t="s">
        <v>39</v>
      </c>
      <c r="F226" s="3">
        <v>24285280</v>
      </c>
      <c r="G226" s="2">
        <v>0</v>
      </c>
      <c r="H226" s="2">
        <v>0</v>
      </c>
      <c r="I226" s="69">
        <f t="shared" si="12"/>
        <v>24285280</v>
      </c>
    </row>
    <row r="227" spans="1:9" ht="18" customHeight="1" x14ac:dyDescent="0.3">
      <c r="A227" s="277"/>
      <c r="B227" s="209"/>
      <c r="C227" s="241"/>
      <c r="D227" s="242"/>
      <c r="E227" s="1" t="s">
        <v>40</v>
      </c>
      <c r="F227" s="54">
        <f>F226-F225</f>
        <v>-278720</v>
      </c>
      <c r="G227" s="2">
        <v>0</v>
      </c>
      <c r="H227" s="2">
        <v>0</v>
      </c>
      <c r="I227" s="109">
        <f t="shared" si="12"/>
        <v>-278720</v>
      </c>
    </row>
    <row r="228" spans="1:9" ht="18" customHeight="1" x14ac:dyDescent="0.3">
      <c r="A228" s="277"/>
      <c r="B228" s="210" t="s">
        <v>132</v>
      </c>
      <c r="C228" s="237" t="s">
        <v>25</v>
      </c>
      <c r="D228" s="238"/>
      <c r="E228" s="1" t="s">
        <v>38</v>
      </c>
      <c r="F228" s="3">
        <v>6000000</v>
      </c>
      <c r="G228" s="2">
        <v>0</v>
      </c>
      <c r="H228" s="2">
        <v>0</v>
      </c>
      <c r="I228" s="69">
        <f t="shared" ref="I228:I233" si="13">F228+G228+H228</f>
        <v>6000000</v>
      </c>
    </row>
    <row r="229" spans="1:9" ht="18" customHeight="1" x14ac:dyDescent="0.3">
      <c r="A229" s="277"/>
      <c r="B229" s="257"/>
      <c r="C229" s="239"/>
      <c r="D229" s="240"/>
      <c r="E229" s="1" t="s">
        <v>39</v>
      </c>
      <c r="F229" s="3">
        <v>6000000</v>
      </c>
      <c r="G229" s="2">
        <v>0</v>
      </c>
      <c r="H229" s="2">
        <v>0</v>
      </c>
      <c r="I229" s="69">
        <f t="shared" si="13"/>
        <v>6000000</v>
      </c>
    </row>
    <row r="230" spans="1:9" ht="18" customHeight="1" x14ac:dyDescent="0.3">
      <c r="A230" s="277"/>
      <c r="B230" s="209"/>
      <c r="C230" s="241"/>
      <c r="D230" s="242"/>
      <c r="E230" s="1" t="s">
        <v>40</v>
      </c>
      <c r="F230" s="54">
        <f>F229-F228</f>
        <v>0</v>
      </c>
      <c r="G230" s="2">
        <v>0</v>
      </c>
      <c r="H230" s="2">
        <v>0</v>
      </c>
      <c r="I230" s="109">
        <f t="shared" si="13"/>
        <v>0</v>
      </c>
    </row>
    <row r="231" spans="1:9" ht="18" customHeight="1" x14ac:dyDescent="0.3">
      <c r="A231" s="277"/>
      <c r="B231" s="210" t="s">
        <v>133</v>
      </c>
      <c r="C231" s="237" t="s">
        <v>25</v>
      </c>
      <c r="D231" s="238"/>
      <c r="E231" s="1" t="s">
        <v>38</v>
      </c>
      <c r="F231" s="3">
        <v>4000000</v>
      </c>
      <c r="G231" s="2">
        <v>0</v>
      </c>
      <c r="H231" s="2">
        <v>0</v>
      </c>
      <c r="I231" s="69">
        <f t="shared" si="13"/>
        <v>4000000</v>
      </c>
    </row>
    <row r="232" spans="1:9" ht="18" customHeight="1" x14ac:dyDescent="0.3">
      <c r="A232" s="277"/>
      <c r="B232" s="257"/>
      <c r="C232" s="239"/>
      <c r="D232" s="240"/>
      <c r="E232" s="1" t="s">
        <v>39</v>
      </c>
      <c r="F232" s="3">
        <v>4000000</v>
      </c>
      <c r="G232" s="2">
        <v>0</v>
      </c>
      <c r="H232" s="2">
        <v>0</v>
      </c>
      <c r="I232" s="69">
        <f t="shared" si="13"/>
        <v>4000000</v>
      </c>
    </row>
    <row r="233" spans="1:9" ht="18" customHeight="1" x14ac:dyDescent="0.3">
      <c r="A233" s="277"/>
      <c r="B233" s="209"/>
      <c r="C233" s="241"/>
      <c r="D233" s="242"/>
      <c r="E233" s="1" t="s">
        <v>40</v>
      </c>
      <c r="F233" s="54">
        <f>F232-F231</f>
        <v>0</v>
      </c>
      <c r="G233" s="2">
        <v>0</v>
      </c>
      <c r="H233" s="2">
        <v>0</v>
      </c>
      <c r="I233" s="109">
        <f t="shared" si="13"/>
        <v>0</v>
      </c>
    </row>
    <row r="234" spans="1:9" ht="18" customHeight="1" x14ac:dyDescent="0.3">
      <c r="A234" s="277"/>
      <c r="B234" s="210" t="s">
        <v>136</v>
      </c>
      <c r="C234" s="237" t="s">
        <v>25</v>
      </c>
      <c r="D234" s="238"/>
      <c r="E234" s="1" t="s">
        <v>38</v>
      </c>
      <c r="F234" s="3">
        <v>35000000</v>
      </c>
      <c r="G234" s="2">
        <v>0</v>
      </c>
      <c r="H234" s="2">
        <v>0</v>
      </c>
      <c r="I234" s="69">
        <f t="shared" ref="I234:I239" si="14">F234+G234+H234</f>
        <v>35000000</v>
      </c>
    </row>
    <row r="235" spans="1:9" ht="18" customHeight="1" x14ac:dyDescent="0.3">
      <c r="A235" s="277"/>
      <c r="B235" s="257"/>
      <c r="C235" s="239"/>
      <c r="D235" s="240"/>
      <c r="E235" s="1" t="s">
        <v>39</v>
      </c>
      <c r="F235" s="3">
        <v>35000000</v>
      </c>
      <c r="G235" s="2">
        <v>0</v>
      </c>
      <c r="H235" s="2">
        <v>0</v>
      </c>
      <c r="I235" s="69">
        <f t="shared" si="14"/>
        <v>35000000</v>
      </c>
    </row>
    <row r="236" spans="1:9" ht="18" customHeight="1" thickBot="1" x14ac:dyDescent="0.35">
      <c r="A236" s="278"/>
      <c r="B236" s="209"/>
      <c r="C236" s="241"/>
      <c r="D236" s="242"/>
      <c r="E236" s="1" t="s">
        <v>40</v>
      </c>
      <c r="F236" s="54">
        <f>F235-F234</f>
        <v>0</v>
      </c>
      <c r="G236" s="2">
        <v>0</v>
      </c>
      <c r="H236" s="2">
        <v>0</v>
      </c>
      <c r="I236" s="109">
        <f t="shared" si="14"/>
        <v>0</v>
      </c>
    </row>
    <row r="237" spans="1:9" ht="18" customHeight="1" x14ac:dyDescent="0.3">
      <c r="A237" s="247" t="s">
        <v>140</v>
      </c>
      <c r="B237" s="248"/>
      <c r="C237" s="248"/>
      <c r="D237" s="249"/>
      <c r="E237" s="59" t="s">
        <v>38</v>
      </c>
      <c r="F237" s="60">
        <f>F228+F234+F231+F222+F225</f>
        <v>79564000</v>
      </c>
      <c r="G237" s="61">
        <v>0</v>
      </c>
      <c r="H237" s="61">
        <v>0</v>
      </c>
      <c r="I237" s="62">
        <f t="shared" si="14"/>
        <v>79564000</v>
      </c>
    </row>
    <row r="238" spans="1:9" ht="18" customHeight="1" x14ac:dyDescent="0.3">
      <c r="A238" s="250"/>
      <c r="B238" s="251"/>
      <c r="C238" s="251"/>
      <c r="D238" s="252"/>
      <c r="E238" s="56" t="s">
        <v>39</v>
      </c>
      <c r="F238" s="57">
        <f>F223+F226+F229+F232+F235</f>
        <v>79285280</v>
      </c>
      <c r="G238" s="58">
        <v>0</v>
      </c>
      <c r="H238" s="58">
        <v>0</v>
      </c>
      <c r="I238" s="63">
        <f t="shared" si="14"/>
        <v>79285280</v>
      </c>
    </row>
    <row r="239" spans="1:9" ht="18" customHeight="1" thickBot="1" x14ac:dyDescent="0.35">
      <c r="A239" s="253"/>
      <c r="B239" s="254"/>
      <c r="C239" s="254"/>
      <c r="D239" s="255"/>
      <c r="E239" s="64" t="s">
        <v>40</v>
      </c>
      <c r="F239" s="65">
        <f>F238-F237</f>
        <v>-278720</v>
      </c>
      <c r="G239" s="66">
        <v>0</v>
      </c>
      <c r="H239" s="66">
        <v>0</v>
      </c>
      <c r="I239" s="67">
        <f t="shared" si="14"/>
        <v>-278720</v>
      </c>
    </row>
    <row r="240" spans="1:9" ht="18" customHeight="1" x14ac:dyDescent="0.3">
      <c r="A240" s="285" t="s">
        <v>160</v>
      </c>
      <c r="B240" s="210" t="s">
        <v>135</v>
      </c>
      <c r="C240" s="237" t="s">
        <v>25</v>
      </c>
      <c r="D240" s="238"/>
      <c r="E240" s="1" t="s">
        <v>38</v>
      </c>
      <c r="F240" s="3">
        <v>40000000</v>
      </c>
      <c r="G240" s="2">
        <v>0</v>
      </c>
      <c r="H240" s="2">
        <v>0</v>
      </c>
      <c r="I240" s="69">
        <f t="shared" si="12"/>
        <v>40000000</v>
      </c>
    </row>
    <row r="241" spans="1:11" ht="18" customHeight="1" x14ac:dyDescent="0.3">
      <c r="A241" s="277"/>
      <c r="B241" s="257"/>
      <c r="C241" s="239"/>
      <c r="D241" s="240"/>
      <c r="E241" s="1" t="s">
        <v>39</v>
      </c>
      <c r="F241" s="3">
        <v>33270829</v>
      </c>
      <c r="G241" s="2">
        <v>0</v>
      </c>
      <c r="H241" s="2">
        <v>0</v>
      </c>
      <c r="I241" s="69">
        <f t="shared" si="12"/>
        <v>33270829</v>
      </c>
    </row>
    <row r="242" spans="1:11" ht="18" customHeight="1" x14ac:dyDescent="0.3">
      <c r="A242" s="277"/>
      <c r="B242" s="209"/>
      <c r="C242" s="241"/>
      <c r="D242" s="242"/>
      <c r="E242" s="1" t="s">
        <v>40</v>
      </c>
      <c r="F242" s="54">
        <f>F241-F240</f>
        <v>-6729171</v>
      </c>
      <c r="G242" s="2">
        <v>0</v>
      </c>
      <c r="H242" s="2">
        <v>0</v>
      </c>
      <c r="I242" s="109">
        <f t="shared" si="12"/>
        <v>-6729171</v>
      </c>
    </row>
    <row r="243" spans="1:11" ht="18" customHeight="1" x14ac:dyDescent="0.3">
      <c r="A243" s="277"/>
      <c r="B243" s="210" t="s">
        <v>137</v>
      </c>
      <c r="C243" s="237" t="s">
        <v>25</v>
      </c>
      <c r="D243" s="238"/>
      <c r="E243" s="1" t="s">
        <v>38</v>
      </c>
      <c r="F243" s="3">
        <v>27000000</v>
      </c>
      <c r="G243" s="2">
        <v>0</v>
      </c>
      <c r="H243" s="2">
        <v>0</v>
      </c>
      <c r="I243" s="69">
        <f t="shared" ref="I243:I245" si="15">F243+G243+H243</f>
        <v>27000000</v>
      </c>
    </row>
    <row r="244" spans="1:11" ht="18" customHeight="1" x14ac:dyDescent="0.3">
      <c r="A244" s="277"/>
      <c r="B244" s="257"/>
      <c r="C244" s="239"/>
      <c r="D244" s="240"/>
      <c r="E244" s="1" t="s">
        <v>39</v>
      </c>
      <c r="F244" s="3">
        <v>23500000</v>
      </c>
      <c r="G244" s="2">
        <v>0</v>
      </c>
      <c r="H244" s="2">
        <v>0</v>
      </c>
      <c r="I244" s="69">
        <f t="shared" si="15"/>
        <v>23500000</v>
      </c>
    </row>
    <row r="245" spans="1:11" ht="18" customHeight="1" x14ac:dyDescent="0.3">
      <c r="A245" s="277"/>
      <c r="B245" s="209"/>
      <c r="C245" s="241"/>
      <c r="D245" s="242"/>
      <c r="E245" s="1" t="s">
        <v>40</v>
      </c>
      <c r="F245" s="54">
        <f>F244-F243</f>
        <v>-3500000</v>
      </c>
      <c r="G245" s="2">
        <v>0</v>
      </c>
      <c r="H245" s="2">
        <v>0</v>
      </c>
      <c r="I245" s="109">
        <f t="shared" si="15"/>
        <v>-3500000</v>
      </c>
    </row>
    <row r="246" spans="1:11" ht="18" customHeight="1" x14ac:dyDescent="0.3">
      <c r="A246" s="277"/>
      <c r="B246" s="210" t="s">
        <v>156</v>
      </c>
      <c r="C246" s="237" t="s">
        <v>25</v>
      </c>
      <c r="D246" s="238"/>
      <c r="E246" s="1" t="s">
        <v>38</v>
      </c>
      <c r="F246" s="3">
        <v>4830000</v>
      </c>
      <c r="G246" s="2">
        <v>0</v>
      </c>
      <c r="H246" s="2">
        <v>0</v>
      </c>
      <c r="I246" s="69">
        <f t="shared" ref="I246:I251" si="16">F246+G246+H246</f>
        <v>4830000</v>
      </c>
    </row>
    <row r="247" spans="1:11" ht="18" customHeight="1" x14ac:dyDescent="0.3">
      <c r="A247" s="277"/>
      <c r="B247" s="257"/>
      <c r="C247" s="239"/>
      <c r="D247" s="240"/>
      <c r="E247" s="1" t="s">
        <v>39</v>
      </c>
      <c r="F247" s="3">
        <v>2841500</v>
      </c>
      <c r="G247" s="2">
        <v>0</v>
      </c>
      <c r="H247" s="2">
        <v>0</v>
      </c>
      <c r="I247" s="69">
        <f t="shared" si="16"/>
        <v>2841500</v>
      </c>
    </row>
    <row r="248" spans="1:11" ht="18" customHeight="1" thickBot="1" x14ac:dyDescent="0.35">
      <c r="A248" s="278"/>
      <c r="B248" s="257"/>
      <c r="C248" s="239"/>
      <c r="D248" s="240"/>
      <c r="E248" s="77" t="s">
        <v>40</v>
      </c>
      <c r="F248" s="98">
        <f>F247-F246</f>
        <v>-1988500</v>
      </c>
      <c r="G248" s="80">
        <v>0</v>
      </c>
      <c r="H248" s="80">
        <v>0</v>
      </c>
      <c r="I248" s="109">
        <f t="shared" si="16"/>
        <v>-1988500</v>
      </c>
    </row>
    <row r="249" spans="1:11" ht="18" customHeight="1" x14ac:dyDescent="0.3">
      <c r="A249" s="247" t="s">
        <v>158</v>
      </c>
      <c r="B249" s="248"/>
      <c r="C249" s="248"/>
      <c r="D249" s="249"/>
      <c r="E249" s="59" t="s">
        <v>38</v>
      </c>
      <c r="F249" s="60">
        <f>F240+F243+F246</f>
        <v>71830000</v>
      </c>
      <c r="G249" s="61">
        <v>0</v>
      </c>
      <c r="H249" s="61">
        <v>0</v>
      </c>
      <c r="I249" s="62">
        <f t="shared" si="16"/>
        <v>71830000</v>
      </c>
    </row>
    <row r="250" spans="1:11" ht="18" customHeight="1" x14ac:dyDescent="0.3">
      <c r="A250" s="250"/>
      <c r="B250" s="251"/>
      <c r="C250" s="251"/>
      <c r="D250" s="252"/>
      <c r="E250" s="56" t="s">
        <v>39</v>
      </c>
      <c r="F250" s="57">
        <f>F241+F244+F247</f>
        <v>59612329</v>
      </c>
      <c r="G250" s="58">
        <v>0</v>
      </c>
      <c r="H250" s="58">
        <v>0</v>
      </c>
      <c r="I250" s="63">
        <f t="shared" si="16"/>
        <v>59612329</v>
      </c>
    </row>
    <row r="251" spans="1:11" ht="18" customHeight="1" thickBot="1" x14ac:dyDescent="0.35">
      <c r="A251" s="253"/>
      <c r="B251" s="254"/>
      <c r="C251" s="254"/>
      <c r="D251" s="255"/>
      <c r="E251" s="64" t="s">
        <v>40</v>
      </c>
      <c r="F251" s="65">
        <f>F250-F249</f>
        <v>-12217671</v>
      </c>
      <c r="G251" s="66">
        <v>0</v>
      </c>
      <c r="H251" s="66">
        <v>0</v>
      </c>
      <c r="I251" s="67">
        <f t="shared" si="16"/>
        <v>-12217671</v>
      </c>
    </row>
    <row r="252" spans="1:11" ht="18" customHeight="1" x14ac:dyDescent="0.3">
      <c r="A252" s="277" t="s">
        <v>57</v>
      </c>
      <c r="B252" s="257" t="s">
        <v>25</v>
      </c>
      <c r="C252" s="239" t="s">
        <v>113</v>
      </c>
      <c r="D252" s="240"/>
      <c r="E252" s="78" t="s">
        <v>38</v>
      </c>
      <c r="F252" s="81">
        <v>2505374000</v>
      </c>
      <c r="G252" s="79">
        <v>0</v>
      </c>
      <c r="H252" s="79">
        <v>0</v>
      </c>
      <c r="I252" s="107">
        <f t="shared" ref="I252:I254" si="17">F252+G252+H252</f>
        <v>2505374000</v>
      </c>
    </row>
    <row r="253" spans="1:11" ht="18" customHeight="1" x14ac:dyDescent="0.3">
      <c r="A253" s="277"/>
      <c r="B253" s="257"/>
      <c r="C253" s="239"/>
      <c r="D253" s="240"/>
      <c r="E253" s="1" t="s">
        <v>39</v>
      </c>
      <c r="F253" s="3">
        <v>2204056211</v>
      </c>
      <c r="G253" s="2">
        <v>0</v>
      </c>
      <c r="H253" s="2">
        <v>0</v>
      </c>
      <c r="I253" s="69">
        <f t="shared" si="17"/>
        <v>2204056211</v>
      </c>
    </row>
    <row r="254" spans="1:11" ht="18" customHeight="1" x14ac:dyDescent="0.3">
      <c r="A254" s="277"/>
      <c r="B254" s="257"/>
      <c r="C254" s="241"/>
      <c r="D254" s="242"/>
      <c r="E254" s="1" t="s">
        <v>40</v>
      </c>
      <c r="F254" s="54">
        <f>F253-F252</f>
        <v>-301317789</v>
      </c>
      <c r="G254" s="2">
        <v>0</v>
      </c>
      <c r="H254" s="2">
        <v>0</v>
      </c>
      <c r="I254" s="70">
        <f t="shared" si="17"/>
        <v>-301317789</v>
      </c>
    </row>
    <row r="255" spans="1:11" ht="18" customHeight="1" x14ac:dyDescent="0.3">
      <c r="A255" s="277"/>
      <c r="B255" s="210" t="s">
        <v>12</v>
      </c>
      <c r="C255" s="237" t="s">
        <v>90</v>
      </c>
      <c r="D255" s="238"/>
      <c r="E255" s="1" t="s">
        <v>38</v>
      </c>
      <c r="F255" s="3">
        <v>205472000</v>
      </c>
      <c r="G255" s="2">
        <v>0</v>
      </c>
      <c r="H255" s="2">
        <v>0</v>
      </c>
      <c r="I255" s="69">
        <f t="shared" ref="I255:I257" si="18">F255+G255+H255</f>
        <v>205472000</v>
      </c>
      <c r="K255" s="134">
        <v>47129613</v>
      </c>
    </row>
    <row r="256" spans="1:11" ht="18" customHeight="1" x14ac:dyDescent="0.3">
      <c r="A256" s="277"/>
      <c r="B256" s="257"/>
      <c r="C256" s="239"/>
      <c r="D256" s="240"/>
      <c r="E256" s="1" t="s">
        <v>39</v>
      </c>
      <c r="F256" s="3">
        <v>202573770</v>
      </c>
      <c r="G256" s="2">
        <v>0</v>
      </c>
      <c r="H256" s="2">
        <v>0</v>
      </c>
      <c r="I256" s="69">
        <f t="shared" si="18"/>
        <v>202573770</v>
      </c>
      <c r="K256" s="134">
        <v>2677070</v>
      </c>
    </row>
    <row r="257" spans="1:12" ht="18" customHeight="1" x14ac:dyDescent="0.3">
      <c r="A257" s="277"/>
      <c r="B257" s="209"/>
      <c r="C257" s="241"/>
      <c r="D257" s="242"/>
      <c r="E257" s="1" t="s">
        <v>40</v>
      </c>
      <c r="F257" s="54">
        <f>F256-F255</f>
        <v>-2898230</v>
      </c>
      <c r="G257" s="2">
        <v>0</v>
      </c>
      <c r="H257" s="2">
        <v>0</v>
      </c>
      <c r="I257" s="70">
        <f t="shared" si="18"/>
        <v>-2898230</v>
      </c>
      <c r="K257" s="134">
        <v>397341</v>
      </c>
    </row>
    <row r="258" spans="1:12" ht="18" customHeight="1" x14ac:dyDescent="0.3">
      <c r="A258" s="277"/>
      <c r="B258" s="210" t="s">
        <v>19</v>
      </c>
      <c r="C258" s="237" t="s">
        <v>91</v>
      </c>
      <c r="D258" s="238"/>
      <c r="E258" s="1" t="s">
        <v>38</v>
      </c>
      <c r="F258" s="3">
        <v>16710000</v>
      </c>
      <c r="G258" s="2">
        <v>0</v>
      </c>
      <c r="H258" s="2">
        <v>0</v>
      </c>
      <c r="I258" s="69">
        <f t="shared" ref="I258:I260" si="19">F258+G258+H258</f>
        <v>16710000</v>
      </c>
    </row>
    <row r="259" spans="1:12" ht="18" customHeight="1" x14ac:dyDescent="0.3">
      <c r="A259" s="277"/>
      <c r="B259" s="257"/>
      <c r="C259" s="239"/>
      <c r="D259" s="240"/>
      <c r="E259" s="1" t="s">
        <v>39</v>
      </c>
      <c r="F259" s="3">
        <v>14465433</v>
      </c>
      <c r="G259" s="2">
        <v>0</v>
      </c>
      <c r="H259" s="2">
        <v>0</v>
      </c>
      <c r="I259" s="69">
        <f t="shared" si="19"/>
        <v>14465433</v>
      </c>
    </row>
    <row r="260" spans="1:12" ht="18" customHeight="1" thickBot="1" x14ac:dyDescent="0.35">
      <c r="A260" s="277"/>
      <c r="B260" s="209"/>
      <c r="C260" s="241"/>
      <c r="D260" s="242"/>
      <c r="E260" s="1" t="s">
        <v>40</v>
      </c>
      <c r="F260" s="54">
        <f>F259-F258</f>
        <v>-2244567</v>
      </c>
      <c r="G260" s="2">
        <v>0</v>
      </c>
      <c r="H260" s="2">
        <v>0</v>
      </c>
      <c r="I260" s="70">
        <f t="shared" si="19"/>
        <v>-2244567</v>
      </c>
    </row>
    <row r="261" spans="1:12" ht="18" customHeight="1" x14ac:dyDescent="0.3">
      <c r="A261" s="247" t="s">
        <v>157</v>
      </c>
      <c r="B261" s="248"/>
      <c r="C261" s="248"/>
      <c r="D261" s="249"/>
      <c r="E261" s="59" t="s">
        <v>38</v>
      </c>
      <c r="F261" s="60">
        <f>F252+F255+F258</f>
        <v>2727556000</v>
      </c>
      <c r="G261" s="91">
        <v>0</v>
      </c>
      <c r="H261" s="91">
        <v>0</v>
      </c>
      <c r="I261" s="62">
        <f>F261+G261+H261</f>
        <v>2727556000</v>
      </c>
      <c r="L261" s="132"/>
    </row>
    <row r="262" spans="1:12" ht="18" customHeight="1" x14ac:dyDescent="0.3">
      <c r="A262" s="250"/>
      <c r="B262" s="251"/>
      <c r="C262" s="251"/>
      <c r="D262" s="252"/>
      <c r="E262" s="56" t="s">
        <v>39</v>
      </c>
      <c r="F262" s="57">
        <f>F253+F256+F259</f>
        <v>2421095414</v>
      </c>
      <c r="G262" s="92">
        <v>0</v>
      </c>
      <c r="H262" s="92">
        <v>0</v>
      </c>
      <c r="I262" s="63">
        <f>F262+G262+H262</f>
        <v>2421095414</v>
      </c>
    </row>
    <row r="263" spans="1:12" ht="18" customHeight="1" thickBot="1" x14ac:dyDescent="0.35">
      <c r="A263" s="253"/>
      <c r="B263" s="254"/>
      <c r="C263" s="254"/>
      <c r="D263" s="255"/>
      <c r="E263" s="64" t="s">
        <v>40</v>
      </c>
      <c r="F263" s="65">
        <f>F261-F262</f>
        <v>306460586</v>
      </c>
      <c r="G263" s="93">
        <v>0</v>
      </c>
      <c r="H263" s="93">
        <v>0</v>
      </c>
      <c r="I263" s="67">
        <f>F263+G263+H263</f>
        <v>306460586</v>
      </c>
      <c r="L263" s="132"/>
    </row>
    <row r="264" spans="1:12" ht="18" customHeight="1" x14ac:dyDescent="0.3">
      <c r="A264" s="286" t="s">
        <v>45</v>
      </c>
      <c r="B264" s="287"/>
      <c r="C264" s="287"/>
      <c r="D264" s="287"/>
      <c r="E264" s="103" t="s">
        <v>38</v>
      </c>
      <c r="F264" s="104">
        <f>F72+F111+F159+F177+F186+F219+F249+F261+F132+F237</f>
        <v>4521660000</v>
      </c>
      <c r="G264" s="104">
        <f>G72+G111+G159+G186+G219+G249+G261</f>
        <v>7000000</v>
      </c>
      <c r="H264" s="104">
        <f>H72+H111+H159+H186+H219+H249+H261</f>
        <v>0</v>
      </c>
      <c r="I264" s="99">
        <f t="shared" ref="I264" si="20">F264+G264+H264</f>
        <v>4528660000</v>
      </c>
    </row>
    <row r="265" spans="1:12" ht="18" customHeight="1" x14ac:dyDescent="0.3">
      <c r="A265" s="288"/>
      <c r="B265" s="289"/>
      <c r="C265" s="289"/>
      <c r="D265" s="289"/>
      <c r="E265" s="101" t="s">
        <v>39</v>
      </c>
      <c r="F265" s="110">
        <f>F73+F112+F160+F178+F187+F220+F250+F262+F133+F238</f>
        <v>3965426223</v>
      </c>
      <c r="G265" s="110">
        <f>G73+G112+G160+G187+G220+G250+G262</f>
        <v>7000000</v>
      </c>
      <c r="H265" s="110">
        <f>H73+H112+H160+H187+H220+H250+H262</f>
        <v>0</v>
      </c>
      <c r="I265" s="100">
        <f>F265+G265+H265</f>
        <v>3972426223</v>
      </c>
      <c r="K265" s="132"/>
    </row>
    <row r="266" spans="1:12" ht="18" customHeight="1" thickBot="1" x14ac:dyDescent="0.35">
      <c r="A266" s="290"/>
      <c r="B266" s="291"/>
      <c r="C266" s="291"/>
      <c r="D266" s="291"/>
      <c r="E266" s="105" t="s">
        <v>40</v>
      </c>
      <c r="F266" s="106">
        <f>F265-F264</f>
        <v>-556233777</v>
      </c>
      <c r="G266" s="106">
        <f t="shared" ref="G266:H266" si="21">G265-G264</f>
        <v>0</v>
      </c>
      <c r="H266" s="106">
        <f t="shared" si="21"/>
        <v>0</v>
      </c>
      <c r="I266" s="102">
        <f>F266+G266+H266</f>
        <v>-556233777</v>
      </c>
      <c r="K266" s="133"/>
      <c r="L266" s="132"/>
    </row>
    <row r="267" spans="1:12" x14ac:dyDescent="0.3">
      <c r="L267" s="132"/>
    </row>
    <row r="268" spans="1:12" x14ac:dyDescent="0.3">
      <c r="L268" s="132"/>
    </row>
    <row r="269" spans="1:12" x14ac:dyDescent="0.3">
      <c r="L269" s="132"/>
    </row>
    <row r="270" spans="1:12" x14ac:dyDescent="0.3">
      <c r="L270" s="132"/>
    </row>
    <row r="272" spans="1:12" x14ac:dyDescent="0.3">
      <c r="F272" s="132"/>
    </row>
  </sheetData>
  <sortState xmlns:xlrd2="http://schemas.microsoft.com/office/spreadsheetml/2017/richdata2" ref="L1:L339">
    <sortCondition ref="L1:L339"/>
  </sortState>
  <mergeCells count="142">
    <mergeCell ref="C255:D257"/>
    <mergeCell ref="C252:D254"/>
    <mergeCell ref="C258:D260"/>
    <mergeCell ref="A261:D263"/>
    <mergeCell ref="A264:D266"/>
    <mergeCell ref="A72:D74"/>
    <mergeCell ref="B258:B260"/>
    <mergeCell ref="B255:B257"/>
    <mergeCell ref="C240:D242"/>
    <mergeCell ref="B246:B248"/>
    <mergeCell ref="C246:D248"/>
    <mergeCell ref="A249:D251"/>
    <mergeCell ref="A252:A260"/>
    <mergeCell ref="A135:A158"/>
    <mergeCell ref="C171:D173"/>
    <mergeCell ref="B162:B173"/>
    <mergeCell ref="B252:B254"/>
    <mergeCell ref="A219:D221"/>
    <mergeCell ref="B222:B224"/>
    <mergeCell ref="C222:D224"/>
    <mergeCell ref="B240:B242"/>
    <mergeCell ref="B210:B212"/>
    <mergeCell ref="C210:D212"/>
    <mergeCell ref="B216:B218"/>
    <mergeCell ref="C216:D218"/>
    <mergeCell ref="B213:B215"/>
    <mergeCell ref="C213:D215"/>
    <mergeCell ref="B243:B245"/>
    <mergeCell ref="C243:D245"/>
    <mergeCell ref="B228:B230"/>
    <mergeCell ref="B231:B233"/>
    <mergeCell ref="B234:B236"/>
    <mergeCell ref="A237:D239"/>
    <mergeCell ref="A222:A236"/>
    <mergeCell ref="A240:A248"/>
    <mergeCell ref="C234:D236"/>
    <mergeCell ref="B201:B203"/>
    <mergeCell ref="C201:D203"/>
    <mergeCell ref="B204:B206"/>
    <mergeCell ref="C204:D206"/>
    <mergeCell ref="B207:B209"/>
    <mergeCell ref="C207:D209"/>
    <mergeCell ref="C192:D194"/>
    <mergeCell ref="B195:D197"/>
    <mergeCell ref="C198:D200"/>
    <mergeCell ref="B198:B200"/>
    <mergeCell ref="C225:D227"/>
    <mergeCell ref="B225:B227"/>
    <mergeCell ref="B183:B185"/>
    <mergeCell ref="C183:D185"/>
    <mergeCell ref="A186:D188"/>
    <mergeCell ref="A180:A185"/>
    <mergeCell ref="C189:D191"/>
    <mergeCell ref="B189:B194"/>
    <mergeCell ref="A189:A218"/>
    <mergeCell ref="C228:D230"/>
    <mergeCell ref="C231:D233"/>
    <mergeCell ref="B174:D176"/>
    <mergeCell ref="A177:D179"/>
    <mergeCell ref="B180:B182"/>
    <mergeCell ref="A159:D161"/>
    <mergeCell ref="C162:D164"/>
    <mergeCell ref="C168:D170"/>
    <mergeCell ref="C165:D167"/>
    <mergeCell ref="A162:A176"/>
    <mergeCell ref="C180:D182"/>
    <mergeCell ref="A111:D113"/>
    <mergeCell ref="B147:D149"/>
    <mergeCell ref="B150:B155"/>
    <mergeCell ref="C150:D152"/>
    <mergeCell ref="C153:D155"/>
    <mergeCell ref="B156:D158"/>
    <mergeCell ref="B135:B146"/>
    <mergeCell ref="C135:D137"/>
    <mergeCell ref="C141:D143"/>
    <mergeCell ref="C144:D146"/>
    <mergeCell ref="C138:D140"/>
    <mergeCell ref="B117:D119"/>
    <mergeCell ref="B123:D125"/>
    <mergeCell ref="B126:B128"/>
    <mergeCell ref="B129:D131"/>
    <mergeCell ref="A75:A110"/>
    <mergeCell ref="B75:B89"/>
    <mergeCell ref="C75:D77"/>
    <mergeCell ref="C78:D80"/>
    <mergeCell ref="C81:D83"/>
    <mergeCell ref="C87:D89"/>
    <mergeCell ref="C84:D86"/>
    <mergeCell ref="C93:D95"/>
    <mergeCell ref="C99:D101"/>
    <mergeCell ref="C105:D107"/>
    <mergeCell ref="B102:D104"/>
    <mergeCell ref="B105:B107"/>
    <mergeCell ref="B90:D92"/>
    <mergeCell ref="B93:B101"/>
    <mergeCell ref="C96:D98"/>
    <mergeCell ref="B108:D110"/>
    <mergeCell ref="C66:D68"/>
    <mergeCell ref="B69:D71"/>
    <mergeCell ref="A6:A53"/>
    <mergeCell ref="B21:D23"/>
    <mergeCell ref="C27:D29"/>
    <mergeCell ref="B30:D32"/>
    <mergeCell ref="B6:B20"/>
    <mergeCell ref="C6:D8"/>
    <mergeCell ref="C9:D11"/>
    <mergeCell ref="C12:D14"/>
    <mergeCell ref="C15:D17"/>
    <mergeCell ref="A1:I1"/>
    <mergeCell ref="A2:I2"/>
    <mergeCell ref="A3:I3"/>
    <mergeCell ref="A4:D4"/>
    <mergeCell ref="E4:E5"/>
    <mergeCell ref="F4:F5"/>
    <mergeCell ref="G4:G5"/>
    <mergeCell ref="H4:H5"/>
    <mergeCell ref="I4:I5"/>
    <mergeCell ref="C5:D5"/>
    <mergeCell ref="C57:D59"/>
    <mergeCell ref="A114:A131"/>
    <mergeCell ref="C114:D116"/>
    <mergeCell ref="C120:D122"/>
    <mergeCell ref="C126:D128"/>
    <mergeCell ref="A132:D134"/>
    <mergeCell ref="B114:B116"/>
    <mergeCell ref="B120:B122"/>
    <mergeCell ref="C18:D20"/>
    <mergeCell ref="B24:B29"/>
    <mergeCell ref="C24:D26"/>
    <mergeCell ref="B51:D53"/>
    <mergeCell ref="A54:A71"/>
    <mergeCell ref="B54:B68"/>
    <mergeCell ref="C54:D56"/>
    <mergeCell ref="C60:D62"/>
    <mergeCell ref="C63:D65"/>
    <mergeCell ref="B33:B50"/>
    <mergeCell ref="C33:D35"/>
    <mergeCell ref="C36:D38"/>
    <mergeCell ref="C39:D41"/>
    <mergeCell ref="C42:D44"/>
    <mergeCell ref="C45:D47"/>
    <mergeCell ref="C48:D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7" manualBreakCount="7">
    <brk id="74" max="16383" man="1"/>
    <brk id="134" max="16383" man="1"/>
    <brk id="161" max="16383" man="1"/>
    <brk id="179" max="16383" man="1"/>
    <brk id="188" max="16383" man="1"/>
    <brk id="221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2024년 세입세출명세서</vt:lpstr>
      <vt:lpstr>2024 세입결산서</vt:lpstr>
      <vt:lpstr>2024 세출결산서</vt:lpstr>
      <vt:lpstr>'2024 세출결산서'!Print_Area</vt:lpstr>
      <vt:lpstr>'2024 세출결산서'!Print_Titles</vt:lpstr>
      <vt:lpstr>'2024년 세입세출명세서'!Print_Titles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KBS</dc:creator>
  <cp:lastModifiedBy>KBS</cp:lastModifiedBy>
  <cp:lastPrinted>2025-02-20T02:27:08Z</cp:lastPrinted>
  <dcterms:created xsi:type="dcterms:W3CDTF">2022-09-14T05:51:57Z</dcterms:created>
  <dcterms:modified xsi:type="dcterms:W3CDTF">2025-03-20T02:04:54Z</dcterms:modified>
</cp:coreProperties>
</file>